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2 1 Pol" sheetId="13" r:id="rId5"/>
    <sheet name="3 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'2 1 Pol'!$1:$7</definedName>
    <definedName name="_xlnm.Print_Titles" localSheetId="5">'3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Pol'!$A$1:$Y$36</definedName>
    <definedName name="_xlnm.Print_Area" localSheetId="4">'2 1 Pol'!$A$1:$Y$28</definedName>
    <definedName name="_xlnm.Print_Area" localSheetId="5">'3 1 Pol'!$A$1:$Y$22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I67"/>
  <c r="I66"/>
  <c r="I65"/>
  <c r="I64"/>
  <c r="I63"/>
  <c r="I62"/>
  <c r="I61"/>
  <c r="G46"/>
  <c r="F46"/>
  <c r="G45"/>
  <c r="F45"/>
  <c r="G44"/>
  <c r="F44"/>
  <c r="G43"/>
  <c r="F43"/>
  <c r="G42"/>
  <c r="F42"/>
  <c r="G41"/>
  <c r="F41"/>
  <c r="G39"/>
  <c r="F39"/>
  <c r="G21" i="14"/>
  <c r="G9"/>
  <c r="G10"/>
  <c r="G11"/>
  <c r="G12"/>
  <c r="G13"/>
  <c r="G14"/>
  <c r="G8"/>
  <c r="I9"/>
  <c r="I10"/>
  <c r="I11"/>
  <c r="I12"/>
  <c r="I13"/>
  <c r="I14"/>
  <c r="I8"/>
  <c r="K9"/>
  <c r="K10"/>
  <c r="K11"/>
  <c r="K12"/>
  <c r="K13"/>
  <c r="K14"/>
  <c r="K8"/>
  <c r="M9"/>
  <c r="M10"/>
  <c r="M11"/>
  <c r="M12"/>
  <c r="M13"/>
  <c r="M14"/>
  <c r="M8"/>
  <c r="O9"/>
  <c r="O10"/>
  <c r="O11"/>
  <c r="O12"/>
  <c r="O13"/>
  <c r="O14"/>
  <c r="O8"/>
  <c r="Q9"/>
  <c r="Q10"/>
  <c r="Q11"/>
  <c r="Q12"/>
  <c r="Q13"/>
  <c r="Q14"/>
  <c r="Q8"/>
  <c r="V9"/>
  <c r="V10"/>
  <c r="V11"/>
  <c r="V12"/>
  <c r="V13"/>
  <c r="V14"/>
  <c r="V8"/>
  <c r="G16"/>
  <c r="G17"/>
  <c r="G18"/>
  <c r="G19"/>
  <c r="G15"/>
  <c r="I16"/>
  <c r="I17"/>
  <c r="I18"/>
  <c r="I19"/>
  <c r="I15"/>
  <c r="K16"/>
  <c r="K17"/>
  <c r="K18"/>
  <c r="K19"/>
  <c r="K15"/>
  <c r="M16"/>
  <c r="M17"/>
  <c r="M18"/>
  <c r="M19"/>
  <c r="M15"/>
  <c r="O16"/>
  <c r="O17"/>
  <c r="O18"/>
  <c r="O19"/>
  <c r="O15"/>
  <c r="Q16"/>
  <c r="Q17"/>
  <c r="Q18"/>
  <c r="Q19"/>
  <c r="Q15"/>
  <c r="V16"/>
  <c r="V17"/>
  <c r="V18"/>
  <c r="V19"/>
  <c r="V15"/>
  <c r="AE21"/>
  <c r="AF21"/>
  <c r="G27" i="13"/>
  <c r="G9"/>
  <c r="G8"/>
  <c r="I9"/>
  <c r="I8"/>
  <c r="K9"/>
  <c r="K8"/>
  <c r="M9"/>
  <c r="M8"/>
  <c r="O9"/>
  <c r="O8"/>
  <c r="Q9"/>
  <c r="Q8"/>
  <c r="V9"/>
  <c r="V8"/>
  <c r="G13"/>
  <c r="G12"/>
  <c r="I13"/>
  <c r="I12"/>
  <c r="K13"/>
  <c r="K12"/>
  <c r="M13"/>
  <c r="M12"/>
  <c r="O13"/>
  <c r="O12"/>
  <c r="Q13"/>
  <c r="Q12"/>
  <c r="V13"/>
  <c r="V12"/>
  <c r="G17"/>
  <c r="G21"/>
  <c r="G24"/>
  <c r="G25"/>
  <c r="G16"/>
  <c r="I17"/>
  <c r="I21"/>
  <c r="I24"/>
  <c r="I25"/>
  <c r="I16"/>
  <c r="K17"/>
  <c r="K21"/>
  <c r="K24"/>
  <c r="K25"/>
  <c r="K16"/>
  <c r="M17"/>
  <c r="M21"/>
  <c r="M24"/>
  <c r="M25"/>
  <c r="M16"/>
  <c r="O17"/>
  <c r="O21"/>
  <c r="O24"/>
  <c r="O25"/>
  <c r="O16"/>
  <c r="Q17"/>
  <c r="Q21"/>
  <c r="Q24"/>
  <c r="Q25"/>
  <c r="Q16"/>
  <c r="V17"/>
  <c r="V21"/>
  <c r="V24"/>
  <c r="V25"/>
  <c r="V16"/>
  <c r="AE27"/>
  <c r="AF27"/>
  <c r="G35" i="12"/>
  <c r="G9"/>
  <c r="G8"/>
  <c r="I9"/>
  <c r="I8"/>
  <c r="K9"/>
  <c r="K8"/>
  <c r="M9"/>
  <c r="M8"/>
  <c r="O9"/>
  <c r="O8"/>
  <c r="Q9"/>
  <c r="Q8"/>
  <c r="V9"/>
  <c r="V8"/>
  <c r="G13"/>
  <c r="G12"/>
  <c r="I13"/>
  <c r="I12"/>
  <c r="K13"/>
  <c r="K12"/>
  <c r="M13"/>
  <c r="M12"/>
  <c r="O13"/>
  <c r="O12"/>
  <c r="Q13"/>
  <c r="Q12"/>
  <c r="V13"/>
  <c r="V12"/>
  <c r="G17"/>
  <c r="G16"/>
  <c r="I17"/>
  <c r="I16"/>
  <c r="K17"/>
  <c r="K16"/>
  <c r="M17"/>
  <c r="M16"/>
  <c r="O17"/>
  <c r="O16"/>
  <c r="Q17"/>
  <c r="Q16"/>
  <c r="V17"/>
  <c r="V16"/>
  <c r="G20"/>
  <c r="G19"/>
  <c r="I20"/>
  <c r="I19"/>
  <c r="K20"/>
  <c r="K19"/>
  <c r="M20"/>
  <c r="M19"/>
  <c r="O20"/>
  <c r="O19"/>
  <c r="Q20"/>
  <c r="Q19"/>
  <c r="V20"/>
  <c r="V19"/>
  <c r="G23"/>
  <c r="G28"/>
  <c r="G31"/>
  <c r="G32"/>
  <c r="G33"/>
  <c r="G22"/>
  <c r="I23"/>
  <c r="I28"/>
  <c r="I31"/>
  <c r="I32"/>
  <c r="I33"/>
  <c r="I22"/>
  <c r="K23"/>
  <c r="K28"/>
  <c r="K31"/>
  <c r="K32"/>
  <c r="K33"/>
  <c r="K22"/>
  <c r="M23"/>
  <c r="M28"/>
  <c r="M31"/>
  <c r="M32"/>
  <c r="M33"/>
  <c r="M22"/>
  <c r="O23"/>
  <c r="O28"/>
  <c r="O31"/>
  <c r="O32"/>
  <c r="O33"/>
  <c r="O22"/>
  <c r="Q23"/>
  <c r="Q28"/>
  <c r="Q31"/>
  <c r="Q32"/>
  <c r="Q33"/>
  <c r="Q22"/>
  <c r="V23"/>
  <c r="V28"/>
  <c r="V31"/>
  <c r="V32"/>
  <c r="V33"/>
  <c r="V22"/>
  <c r="AE35"/>
  <c r="AF35"/>
  <c r="I20" i="1"/>
  <c r="I19"/>
  <c r="I18"/>
  <c r="I17"/>
  <c r="I16"/>
  <c r="I69"/>
  <c r="J61"/>
  <c r="J62"/>
  <c r="J63"/>
  <c r="J64"/>
  <c r="J65"/>
  <c r="J66"/>
  <c r="J67"/>
  <c r="J68"/>
  <c r="J69"/>
  <c r="F47"/>
  <c r="G23"/>
  <c r="A23"/>
  <c r="G24"/>
  <c r="G47"/>
  <c r="G25"/>
  <c r="A25"/>
  <c r="G26"/>
  <c r="A27"/>
  <c r="G29"/>
  <c r="A29"/>
  <c r="G28"/>
  <c r="G27"/>
  <c r="A26"/>
  <c r="A24"/>
  <c r="H39"/>
  <c r="H47"/>
  <c r="I39"/>
  <c r="I47"/>
  <c r="J39"/>
  <c r="J47"/>
  <c r="H46"/>
  <c r="I46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<sst xmlns="http://schemas.openxmlformats.org/spreadsheetml/2006/main" count="547" uniqueCount="192">
  <si>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</si>
  <si>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</si>
  <si>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</si>
  <si>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</si>
  <si>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</si>
  <si>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</si>
  <si>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</si>
  <si>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</si>
  <si>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</si>
  <si>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</si>
  <si>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</si>
  <si>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</si>
  <si>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</si>
  <si>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</si>
  <si>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</si>
  <si>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</si>
  <si>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</si>
  <si>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</si>
  <si>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</si>
  <si>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</si>
  <si>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</si>
  <si>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</si>
  <si>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</si>
  <si>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</si>
  <si>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</si>
  <si>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</si>
  <si>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</si>
  <si>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</si>
  <si>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</si>
  <si>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</si>
  <si>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</si>
  <si>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</si>
  <si>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</si>
  <si>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</si>
  <si>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</si>
  <si>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</si>
  <si>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</si>
  <si>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</si>
  <si>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</si>
  <si>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</si>
  <si>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</si>
  <si>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</si>
  <si>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</si>
  <si>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21E011-2024</t>
  </si>
  <si>
    <t>Demolice stávajících objektů v budoucím areálu Centra služeb a řemesel ul. Soškova, NMNM</t>
  </si>
  <si>
    <t>Stavba</t>
  </si>
  <si>
    <t>Stavební objekt</t>
  </si>
  <si>
    <t>1</t>
  </si>
  <si>
    <t>SO 3</t>
  </si>
  <si>
    <t>Rozpočet</t>
  </si>
  <si>
    <t>2</t>
  </si>
  <si>
    <t>SO 4</t>
  </si>
  <si>
    <t>3</t>
  </si>
  <si>
    <t>Ostatní a vedlejší náklady</t>
  </si>
  <si>
    <t>Celkem za stavbu</t>
  </si>
  <si>
    <t>CZK</t>
  </si>
  <si>
    <t>#POPS</t>
  </si>
  <si>
    <t>Popis stavby: 21E011-2024 - Demolice stávajících objektů v budoucím areálu Centra služeb a řemesel ul. Soškova, NMNM</t>
  </si>
  <si>
    <t>#POPO</t>
  </si>
  <si>
    <t>Popis objektu: 1 - SO 3</t>
  </si>
  <si>
    <t>#POPR</t>
  </si>
  <si>
    <t>Popis rozpočtu: 1 - Rozpočet</t>
  </si>
  <si>
    <t>Popis objektu: 2 - SO 4</t>
  </si>
  <si>
    <t>Popis objektu: 3 - Ostatní a vedlejší náklady</t>
  </si>
  <si>
    <t>Rekapitulace dílů</t>
  </si>
  <si>
    <t>Typ dílu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</si>
  <si>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</si>
  <si>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</si>
  <si>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</si>
  <si>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</si>
  <si>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</si>
  <si>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</si>
  <si>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</si>
  <si>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765</t>
  </si>
  <si>
    <t>Krytiny tvrdé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</si>
  <si>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</si>
  <si>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</si>
  <si>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</si>
  <si>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</si>
  <si>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</si>
  <si>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</si>
  <si>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</si>
  <si>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</si>
  <si>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</si>
  <si>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</si>
  <si>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</si>
  <si>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</si>
  <si>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</si>
  <si>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</si>
  <si>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</si>
  <si>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</si>
  <si>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</si>
  <si>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</si>
  <si>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</si>
  <si>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</si>
  <si>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</si>
  <si>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</si>
  <si>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</si>
  <si>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</si>
  <si>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</si>
  <si>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</si>
  <si>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</si>
  <si>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</si>
  <si>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</si>
  <si>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</si>
  <si>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</si>
  <si>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</si>
  <si>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</si>
  <si>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</si>
  <si>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961044111R00</t>
  </si>
  <si>
    <t>Bourání základů z betonu prostého</t>
  </si>
  <si>
    <t>m3</t>
  </si>
  <si>
    <t>801-3</t>
  </si>
  <si>
    <t>RTS 24/ I</t>
  </si>
  <si>
    <t>Práce</t>
  </si>
  <si>
    <t>Běžná</t>
  </si>
  <si>
    <t>POL1_</t>
  </si>
  <si>
    <t>nebo vybourání otvorů průřezové plochy přes 4 m2 v základech,</t>
  </si>
  <si>
    <t>SPI</t>
  </si>
  <si>
    <t>(12,3*3+(12-1,8)*2)*0,6*1</t>
  </si>
  <si>
    <t>VV</t>
  </si>
  <si>
    <t>981014315R00</t>
  </si>
  <si>
    <t>Demolice budov pomocí těžké mechanizace z cihel, kamene, smíšeného a hrázděného zdiva, tvárnic na maltu vápennou nebo vápenocementovou, s podílem konstrukcí přes 25 do 30 %</t>
  </si>
  <si>
    <t>800-6</t>
  </si>
  <si>
    <t>výšky do 35 m,</t>
  </si>
  <si>
    <t>objem mimo střešní krytinu a základové pasy : 53,2*12,3</t>
  </si>
  <si>
    <t>998982123R00</t>
  </si>
  <si>
    <t>Přesun hmot pro demolice objektů jiným způsobem jiným způsobem, výšky do 21 m</t>
  </si>
  <si>
    <t xml:space="preserve">t     </t>
  </si>
  <si>
    <t>Přesun suti</t>
  </si>
  <si>
    <t>POL8_</t>
  </si>
  <si>
    <t>(JKSO 801 až 803, 811 až 815) bez omezení</t>
  </si>
  <si>
    <t>765323830R00</t>
  </si>
  <si>
    <t>Demontáž azbestocementové krytiny z vlnovek, na dřevěné nebo ocelové konstrukci, do suti</t>
  </si>
  <si>
    <t>m2</t>
  </si>
  <si>
    <t>800-765</t>
  </si>
  <si>
    <t>6,6*2*12,7</t>
  </si>
  <si>
    <t>979083117R00</t>
  </si>
  <si>
    <t>Vodorovné přemístění suti přes 5000 m do 6000 m</t>
  </si>
  <si>
    <t>t</t>
  </si>
  <si>
    <t>včetně naložení na dopravní prostředek a složení,</t>
  </si>
  <si>
    <t>základy : 68,7</t>
  </si>
  <si>
    <t>budova : 359,898</t>
  </si>
  <si>
    <t>azbest : 3,68808</t>
  </si>
  <si>
    <t>979083191R00</t>
  </si>
  <si>
    <t>Vodorovné přemístění suti za každých dalších započatých 1000 m přes 6000 m</t>
  </si>
  <si>
    <t>Vzdálenost dle možností dodavatele - případnou větší vzdálenost zohlední dodavatel v jednotkové ceně</t>
  </si>
  <si>
    <t>POP</t>
  </si>
  <si>
    <t>979990103R00</t>
  </si>
  <si>
    <t>Poplatek za uložení, betonu,  , skupina 17 01 01 z Katalogu odpadů</t>
  </si>
  <si>
    <t>RTS 23/ II</t>
  </si>
  <si>
    <t>979990107R00</t>
  </si>
  <si>
    <t>Poplatek za uložení, směs betonu, cihel a dřeva,  , skupina 17 09 04 z Katalogu odpadů</t>
  </si>
  <si>
    <t>979990201R00</t>
  </si>
  <si>
    <t>Poplatek za uložení, azbestocementové výrobky,  , skupina 17 06 05 z Katalogu odpadů</t>
  </si>
  <si>
    <t>SUM</t>
  </si>
  <si>
    <t>END</t>
  </si>
  <si>
    <t>113109430R00</t>
  </si>
  <si>
    <t>Odstranění podkladů nebo krytů z betonu prostého, v ploše jednotlivě nad 50 m2, tloušťka vrstvy 300 mm</t>
  </si>
  <si>
    <t>822-1</t>
  </si>
  <si>
    <t>betonová plocha A : 4,5*6,7</t>
  </si>
  <si>
    <t>betonová plocha B : 14,3*8,2</t>
  </si>
  <si>
    <t>961055111R00</t>
  </si>
  <si>
    <t>Bourání základů železobetonových</t>
  </si>
  <si>
    <t>nebo vybourání otvorů průřezové plochy přes 4 m2 v základech</t>
  </si>
  <si>
    <t>Jímka C : 6,4*4,8*0,4*2+(6,4*2+4*2)*3*0,4</t>
  </si>
  <si>
    <t>plochy A a B : 106,1352</t>
  </si>
  <si>
    <t>jímka C : 118,8864</t>
  </si>
  <si>
    <t>979990108R00</t>
  </si>
  <si>
    <t>Poplatek za uložení, železobeton,  , skupina 17 01 01 z Katalogu odpadů</t>
  </si>
  <si>
    <t>005111021R</t>
  </si>
  <si>
    <t>Vytyčení inženýrských sítí</t>
  </si>
  <si>
    <t>Soubor</t>
  </si>
  <si>
    <t>Vlastní</t>
  </si>
  <si>
    <t>Indiv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</si>
  <si>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</si>
  <si>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</si>
  <si>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</si>
  <si>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</si>
  <si>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</si>
  <si>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</si>
  <si>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Předání a převzetí staveniště, stavby, účast na kontrolních dnech</t>
  </si>
  <si>
    <t>soub.</t>
  </si>
  <si>
    <t>Splnění podmínek a dodání ostatních součástí díla dle SOD</t>
  </si>
  <si>
    <t>Zpracování technologického postupu jednotlivých bouracích prací</t>
  </si>
  <si>
    <t>soubor</t>
  </si>
  <si>
    <t>4</t>
  </si>
  <si>
    <t>Prověření odpojení budov od technické infrastruktury, případné odpojení</t>
  </si>
  <si>
    <t>5</t>
  </si>
  <si>
    <t>Fotodokumentace z průběhu stavby</t>
  </si>
  <si>
    <t>6</t>
  </si>
  <si>
    <t>Naložení, odvoz a likvidace komunálního odpadu z SO3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</si>
</sst>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6" t="s">
        <v>39</v>
      </c>
      <c r="B2" s="176"/>
      <c r="C2" s="176"/>
      <c r="D2" s="176"/>
      <c r="E2" s="176"/>
      <c r="F2" s="176"/>
      <c r="G2" s="176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89" t="s">
        <v>41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>
      <c r="A2" s="2"/>
      <c r="B2" s="76" t="s">
        <v>22</v>
      </c>
      <c r="C2" s="77"/>
      <c r="D2" s="78" t="s">
        <v>43</v>
      </c>
      <c r="E2" s="196" t="s">
        <v>44</v>
      </c>
      <c r="F2" s="197"/>
      <c r="G2" s="197"/>
      <c r="H2" s="197"/>
      <c r="I2" s="197"/>
      <c r="J2" s="198"/>
      <c r="O2" s="1"/>
    </row>
    <row r="3" spans="1:15" ht="27" hidden="1" customHeight="1">
      <c r="A3" s="2"/>
      <c r="B3" s="79"/>
      <c r="C3" s="77"/>
      <c r="D3" s="80"/>
      <c r="E3" s="199"/>
      <c r="F3" s="200"/>
      <c r="G3" s="200"/>
      <c r="H3" s="200"/>
      <c r="I3" s="200"/>
      <c r="J3" s="201"/>
    </row>
    <row r="4" spans="1:15" ht="23.25" customHeight="1">
      <c r="A4" s="2"/>
      <c r="B4" s="81"/>
      <c r="C4" s="82"/>
      <c r="D4" s="83"/>
      <c r="E4" s="204"/>
      <c r="F4" s="204"/>
      <c r="G4" s="204"/>
      <c r="H4" s="204"/>
      <c r="I4" s="204"/>
      <c r="J4" s="205"/>
    </row>
    <row r="5" spans="1:15" ht="24" customHeight="1">
      <c r="A5" s="2"/>
      <c r="B5" s="31" t="s">
        <v>42</v>
      </c>
      <c r="D5" s="208"/>
      <c r="E5" s="209"/>
      <c r="F5" s="209"/>
      <c r="G5" s="209"/>
      <c r="H5" s="18" t="s">
        <v>40</v>
      </c>
      <c r="I5" s="22"/>
      <c r="J5" s="8"/>
    </row>
    <row r="6" spans="1:15" ht="15.75" customHeight="1">
      <c r="A6" s="2"/>
      <c r="B6" s="28"/>
      <c r="C6" s="55"/>
      <c r="D6" s="210"/>
      <c r="E6" s="211"/>
      <c r="F6" s="211"/>
      <c r="G6" s="211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2"/>
      <c r="F7" s="213"/>
      <c r="G7" s="21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4"/>
      <c r="E11" s="184"/>
      <c r="F11" s="184"/>
      <c r="G11" s="184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3"/>
      <c r="E12" s="203"/>
      <c r="F12" s="203"/>
      <c r="G12" s="203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6"/>
      <c r="F13" s="207"/>
      <c r="G13" s="207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2"/>
      <c r="F15" s="202"/>
      <c r="G15" s="185"/>
      <c r="H15" s="185"/>
      <c r="I15" s="185" t="s">
        <v>29</v>
      </c>
      <c r="J15" s="186"/>
    </row>
    <row r="16" spans="1:15" ht="23.25" customHeight="1">
      <c r="A16" s="138" t="s">
        <v>24</v>
      </c>
      <c r="B16" s="38" t="s">
        <v>24</v>
      </c>
      <c r="C16" s="62"/>
      <c r="D16" s="63"/>
      <c r="E16" s="187"/>
      <c r="F16" s="195"/>
      <c r="G16" s="187"/>
      <c r="H16" s="195"/>
      <c r="I16" s="187">
        <f>SUMIF(F61:F68,A16,I61:I68)+SUMIF(F61:F68,"PSU",I61:I68)</f>
        <v>0</v>
      </c>
      <c r="J16" s="188"/>
    </row>
    <row r="17" spans="1:10" ht="23.25" customHeight="1">
      <c r="A17" s="138" t="s">
        <v>25</v>
      </c>
      <c r="B17" s="38" t="s">
        <v>25</v>
      </c>
      <c r="C17" s="62"/>
      <c r="D17" s="63"/>
      <c r="E17" s="187"/>
      <c r="F17" s="195"/>
      <c r="G17" s="187"/>
      <c r="H17" s="195"/>
      <c r="I17" s="187">
        <f>SUMIF(F61:F68,A17,I61:I68)</f>
        <v>0</v>
      </c>
      <c r="J17" s="188"/>
    </row>
    <row r="18" spans="1:10" ht="23.25" customHeight="1">
      <c r="A18" s="138" t="s">
        <v>26</v>
      </c>
      <c r="B18" s="38" t="s">
        <v>26</v>
      </c>
      <c r="C18" s="62"/>
      <c r="D18" s="63"/>
      <c r="E18" s="187"/>
      <c r="F18" s="195"/>
      <c r="G18" s="187"/>
      <c r="H18" s="195"/>
      <c r="I18" s="187">
        <f>SUMIF(F61:F68,A18,I61:I68)</f>
        <v>0</v>
      </c>
      <c r="J18" s="188"/>
    </row>
    <row r="19" spans="1:10" ht="23.25" customHeight="1">
      <c r="A19" s="138" t="s">
        <v>78</v>
      </c>
      <c r="B19" s="38" t="s">
        <v>27</v>
      </c>
      <c r="C19" s="62"/>
      <c r="D19" s="63"/>
      <c r="E19" s="187"/>
      <c r="F19" s="195"/>
      <c r="G19" s="187"/>
      <c r="H19" s="195"/>
      <c r="I19" s="187">
        <f>SUMIF(F61:F68,A19,I61:I68)</f>
        <v>0</v>
      </c>
      <c r="J19" s="188"/>
    </row>
    <row r="20" spans="1:10" ht="23.25" customHeight="1">
      <c r="A20" s="138" t="s">
        <v>79</v>
      </c>
      <c r="B20" s="38" t="s">
        <v>28</v>
      </c>
      <c r="C20" s="62"/>
      <c r="D20" s="63"/>
      <c r="E20" s="187"/>
      <c r="F20" s="195"/>
      <c r="G20" s="187"/>
      <c r="H20" s="195"/>
      <c r="I20" s="187">
        <f>SUMIF(F61:F68,A20,I61:I68)</f>
        <v>0</v>
      </c>
      <c r="J20" s="188"/>
    </row>
    <row r="21" spans="1:10" ht="23.25" customHeight="1">
      <c r="A21" s="2"/>
      <c r="B21" s="48" t="s">
        <v>29</v>
      </c>
      <c r="C21" s="64"/>
      <c r="D21" s="65"/>
      <c r="E21" s="221"/>
      <c r="F21" s="222"/>
      <c r="G21" s="221"/>
      <c r="H21" s="222"/>
      <c r="I21" s="221">
        <f>SUM(I16:J20)</f>
        <v>0</v>
      </c>
      <c r="J21" s="226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4">
        <f ca="1">ZakladDPHSniVypocet</f>
        <v>0</v>
      </c>
      <c r="H23" s="215"/>
      <c r="I23" s="215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4">
        <f ca="1">ZakladDPHZaklVypocet</f>
        <v>0</v>
      </c>
      <c r="H25" s="215"/>
      <c r="I25" s="215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2">
        <f ca="1">A25</f>
        <v>0</v>
      </c>
      <c r="H26" s="193"/>
      <c r="I26" s="193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4">
        <f ca="1">CenaCelkem-(ZakladDPHSni+DPHSni+ZakladDPHZakl+DPHZakl)</f>
        <v>0</v>
      </c>
      <c r="H27" s="194"/>
      <c r="I27" s="194"/>
      <c r="J27" s="41" t="str">
        <f t="shared" ca="1" si="0"/>
        <v>CZK</v>
      </c>
    </row>
    <row r="28" spans="1:10" ht="27.75" hidden="1" customHeight="1" thickBot="1">
      <c r="A28" s="2"/>
      <c r="B28" s="111" t="s">
        <v>23</v>
      </c>
      <c r="C28" s="112"/>
      <c r="D28" s="112"/>
      <c r="E28" s="113"/>
      <c r="F28" s="114"/>
      <c r="G28" s="216">
        <f ca="1">ZakladDPHSniVypocet+ZakladDPHZaklVypocet</f>
        <v>0</v>
      </c>
      <c r="H28" s="216"/>
      <c r="I28" s="216"/>
      <c r="J28" s="115" t="str">
        <f t="shared" ca="1" si="0"/>
        <v>CZK</v>
      </c>
    </row>
    <row r="29" spans="1:10" ht="27.75" customHeight="1" thickBot="1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7">
        <f>A27</f>
        <v>0</v>
      </c>
      <c r="H29" s="227"/>
      <c r="I29" s="227"/>
      <c r="J29" s="118" t="s">
        <v>55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83"/>
      <c r="D39" s="183"/>
      <c r="E39" s="183"/>
      <c r="F39" s="98">
        <f ca="1">'1 1 Pol'!AE35+'2 1 Pol'!AE27+'3 1 Pol'!AE21</f>
        <v>0</v>
      </c>
      <c r="G39" s="99">
        <f ca="1">'1 1 Pol'!AF35+'2 1 Pol'!AF27+'3 1 Pol'!AF21</f>
        <v>0</v>
      </c>
      <c r="H39" s="100">
        <f t="shared" ref="H39:H46" ca="1" si="1">(F39*SazbaDPH1/100)+(G39*SazbaDPH2/100)</f>
        <v>0</v>
      </c>
      <c r="I39" s="100">
        <f>F39+G39+H39</f>
        <v>0</v>
      </c>
      <c r="J39" s="101" t="str">
        <f ca="1">IF(CenaCelkemVypocet=0,"",I39/CenaCelkemVypocet*100)</f>
        <v/>
      </c>
    </row>
    <row r="40" spans="1:10" ht="25.5" customHeight="1">
      <c r="A40" s="87">
        <v>2</v>
      </c>
      <c r="B40" s="102"/>
      <c r="C40" s="182" t="s">
        <v>46</v>
      </c>
      <c r="D40" s="182"/>
      <c r="E40" s="182"/>
      <c r="F40" s="103"/>
      <c r="G40" s="104"/>
      <c r="H40" s="104">
        <f t="shared" ca="1" si="1"/>
        <v>0</v>
      </c>
      <c r="I40" s="104"/>
      <c r="J40" s="105"/>
    </row>
    <row r="41" spans="1:10" ht="25.5" customHeight="1">
      <c r="A41" s="87">
        <v>2</v>
      </c>
      <c r="B41" s="102" t="s">
        <v>47</v>
      </c>
      <c r="C41" s="182" t="s">
        <v>48</v>
      </c>
      <c r="D41" s="182"/>
      <c r="E41" s="182"/>
      <c r="F41" s="103">
        <f ca="1">'1 1 Pol'!AE35</f>
        <v>0</v>
      </c>
      <c r="G41" s="104">
        <f ca="1">'1 1 Pol'!AF35</f>
        <v>0</v>
      </c>
      <c r="H41" s="104">
        <f t="shared" ca="1" si="1"/>
        <v>0</v>
      </c>
      <c r="I41" s="104">
        <f t="shared" ref="I41:I46" si="2">F41+G41+H41</f>
        <v>0</v>
      </c>
      <c r="J41" s="105" t="str">
        <f t="shared" ref="J41:J46" ca="1" si="3">IF(CenaCelkemVypocet=0,"",I41/CenaCelkemVypocet*100)</f>
        <v/>
      </c>
    </row>
    <row r="42" spans="1:10" ht="25.5" customHeight="1">
      <c r="A42" s="87">
        <v>3</v>
      </c>
      <c r="B42" s="106" t="s">
        <v>47</v>
      </c>
      <c r="C42" s="183" t="s">
        <v>49</v>
      </c>
      <c r="D42" s="183"/>
      <c r="E42" s="183"/>
      <c r="F42" s="107">
        <f ca="1">'1 1 Pol'!AE35</f>
        <v>0</v>
      </c>
      <c r="G42" s="100">
        <f ca="1">'1 1 Pol'!AF35</f>
        <v>0</v>
      </c>
      <c r="H42" s="100">
        <f t="shared" ca="1" si="1"/>
        <v>0</v>
      </c>
      <c r="I42" s="100">
        <f t="shared" si="2"/>
        <v>0</v>
      </c>
      <c r="J42" s="101" t="str">
        <f t="shared" ca="1" si="3"/>
        <v/>
      </c>
    </row>
    <row r="43" spans="1:10" ht="25.5" customHeight="1">
      <c r="A43" s="87">
        <v>2</v>
      </c>
      <c r="B43" s="102" t="s">
        <v>50</v>
      </c>
      <c r="C43" s="182" t="s">
        <v>51</v>
      </c>
      <c r="D43" s="182"/>
      <c r="E43" s="182"/>
      <c r="F43" s="103">
        <f ca="1">'2 1 Pol'!AE27</f>
        <v>0</v>
      </c>
      <c r="G43" s="104">
        <f ca="1">'2 1 Pol'!AF27</f>
        <v>0</v>
      </c>
      <c r="H43" s="104">
        <f t="shared" ca="1" si="1"/>
        <v>0</v>
      </c>
      <c r="I43" s="104">
        <f t="shared" si="2"/>
        <v>0</v>
      </c>
      <c r="J43" s="105" t="str">
        <f t="shared" ca="1" si="3"/>
        <v/>
      </c>
    </row>
    <row r="44" spans="1:10" ht="25.5" customHeight="1">
      <c r="A44" s="87">
        <v>3</v>
      </c>
      <c r="B44" s="106" t="s">
        <v>47</v>
      </c>
      <c r="C44" s="183" t="s">
        <v>49</v>
      </c>
      <c r="D44" s="183"/>
      <c r="E44" s="183"/>
      <c r="F44" s="107">
        <f ca="1">'2 1 Pol'!AE27</f>
        <v>0</v>
      </c>
      <c r="G44" s="100">
        <f ca="1">'2 1 Pol'!AF27</f>
        <v>0</v>
      </c>
      <c r="H44" s="100">
        <f t="shared" ca="1" si="1"/>
        <v>0</v>
      </c>
      <c r="I44" s="100">
        <f t="shared" si="2"/>
        <v>0</v>
      </c>
      <c r="J44" s="101" t="str">
        <f t="shared" ca="1" si="3"/>
        <v/>
      </c>
    </row>
    <row r="45" spans="1:10" ht="25.5" customHeight="1">
      <c r="A45" s="87">
        <v>2</v>
      </c>
      <c r="B45" s="102" t="s">
        <v>52</v>
      </c>
      <c r="C45" s="182" t="s">
        <v>53</v>
      </c>
      <c r="D45" s="182"/>
      <c r="E45" s="182"/>
      <c r="F45" s="103">
        <f ca="1">'3 1 Pol'!AE21</f>
        <v>0</v>
      </c>
      <c r="G45" s="104">
        <f ca="1">'3 1 Pol'!AF21</f>
        <v>0</v>
      </c>
      <c r="H45" s="104">
        <f t="shared" ca="1" si="1"/>
        <v>0</v>
      </c>
      <c r="I45" s="104">
        <f t="shared" si="2"/>
        <v>0</v>
      </c>
      <c r="J45" s="105" t="str">
        <f t="shared" ca="1" si="3"/>
        <v/>
      </c>
    </row>
    <row r="46" spans="1:10" ht="25.5" customHeight="1">
      <c r="A46" s="87">
        <v>3</v>
      </c>
      <c r="B46" s="106" t="s">
        <v>47</v>
      </c>
      <c r="C46" s="183" t="s">
        <v>49</v>
      </c>
      <c r="D46" s="183"/>
      <c r="E46" s="183"/>
      <c r="F46" s="107">
        <f ca="1">'3 1 Pol'!AE21</f>
        <v>0</v>
      </c>
      <c r="G46" s="100">
        <f ca="1">'3 1 Pol'!AF21</f>
        <v>0</v>
      </c>
      <c r="H46" s="100">
        <f t="shared" ca="1" si="1"/>
        <v>0</v>
      </c>
      <c r="I46" s="100">
        <f t="shared" si="2"/>
        <v>0</v>
      </c>
      <c r="J46" s="101" t="str">
        <f t="shared" ca="1" si="3"/>
        <v/>
      </c>
    </row>
    <row r="47" spans="1:10" ht="25.5" customHeight="1">
      <c r="A47" s="87"/>
      <c r="B47" s="179" t="s">
        <v>54</v>
      </c>
      <c r="C47" s="180"/>
      <c r="D47" s="180"/>
      <c r="E47" s="181"/>
      <c r="F47" s="108">
        <f>SUMIF(A39:A46,"=1",F39:F46)</f>
        <v>0</v>
      </c>
      <c r="G47" s="109">
        <f>SUMIF(A39:A46,"=1",G39:G46)</f>
        <v>0</v>
      </c>
      <c r="H47" s="109">
        <f>SUMIF(A39:A46,"=1",H39:H46)</f>
        <v>0</v>
      </c>
      <c r="I47" s="109">
        <f>SUMIF(A39:A46,"=1",I39:I46)</f>
        <v>0</v>
      </c>
      <c r="J47" s="110">
        <f>SUMIF(A39:A46,"=1",J39:J46)</f>
        <v>0</v>
      </c>
    </row>
    <row r="49" spans="1:10">
      <c r="A49" t="s">
        <v>56</v>
      </c>
      <c r="B49" t="s">
        <v>57</v>
      </c>
    </row>
    <row r="50" spans="1:10">
      <c r="A50" t="s">
        <v>58</v>
      </c>
      <c r="B50" t="s">
        <v>59</v>
      </c>
    </row>
    <row r="51" spans="1:10">
      <c r="A51" t="s">
        <v>60</v>
      </c>
      <c r="B51" t="s">
        <v>61</v>
      </c>
    </row>
    <row r="52" spans="1:10">
      <c r="A52" t="s">
        <v>58</v>
      </c>
      <c r="B52" t="s">
        <v>62</v>
      </c>
    </row>
    <row r="53" spans="1:10">
      <c r="A53" t="s">
        <v>60</v>
      </c>
      <c r="B53" t="s">
        <v>61</v>
      </c>
    </row>
    <row r="54" spans="1:10">
      <c r="A54" t="s">
        <v>58</v>
      </c>
      <c r="B54" t="s">
        <v>63</v>
      </c>
    </row>
    <row r="55" spans="1:10">
      <c r="A55" t="s">
        <v>60</v>
      </c>
      <c r="B55" t="s">
        <v>61</v>
      </c>
    </row>
    <row r="58" spans="1:10" ht="15.75">
      <c r="B58" s="119" t="s">
        <v>64</v>
      </c>
    </row>
    <row r="60" spans="1:10" ht="25.5" customHeight="1">
      <c r="A60" s="121"/>
      <c r="B60" s="124" t="s">
        <v>17</v>
      </c>
      <c r="C60" s="124" t="s">
        <v>5</v>
      </c>
      <c r="D60" s="125"/>
      <c r="E60" s="125"/>
      <c r="F60" s="126" t="s">
        <v>65</v>
      </c>
      <c r="G60" s="126"/>
      <c r="H60" s="126"/>
      <c r="I60" s="126" t="s">
        <v>29</v>
      </c>
      <c r="J60" s="126" t="s">
        <v>0</v>
      </c>
    </row>
    <row r="61" spans="1:10" ht="36.75" customHeight="1">
      <c r="A61" s="122"/>
      <c r="B61" s="127" t="s">
        <v>47</v>
      </c>
      <c r="C61" s="177" t="s">
        <v>66</v>
      </c>
      <c r="D61" s="178"/>
      <c r="E61" s="178"/>
      <c r="F61" s="134" t="s">
        <v>24</v>
      </c>
      <c r="G61" s="135"/>
      <c r="H61" s="135"/>
      <c r="I61" s="135">
        <f ca="1">'2 1 Pol'!G8</f>
        <v>0</v>
      </c>
      <c r="J61" s="131" t="str">
        <f>IF(I69=0,"",I61/I69*100)</f>
        <v/>
      </c>
    </row>
    <row r="62" spans="1:10" ht="36.75" customHeight="1">
      <c r="A62" s="122"/>
      <c r="B62" s="127" t="s">
        <v>67</v>
      </c>
      <c r="C62" s="177" t="s">
        <v>68</v>
      </c>
      <c r="D62" s="178"/>
      <c r="E62" s="178"/>
      <c r="F62" s="134" t="s">
        <v>24</v>
      </c>
      <c r="G62" s="135"/>
      <c r="H62" s="135"/>
      <c r="I62" s="135">
        <f ca="1">'1 1 Pol'!G8+'2 1 Pol'!G12</f>
        <v>0</v>
      </c>
      <c r="J62" s="131" t="str">
        <f>IF(I69=0,"",I62/I69*100)</f>
        <v/>
      </c>
    </row>
    <row r="63" spans="1:10" ht="36.75" customHeight="1">
      <c r="A63" s="122"/>
      <c r="B63" s="127" t="s">
        <v>69</v>
      </c>
      <c r="C63" s="177" t="s">
        <v>70</v>
      </c>
      <c r="D63" s="178"/>
      <c r="E63" s="178"/>
      <c r="F63" s="134" t="s">
        <v>24</v>
      </c>
      <c r="G63" s="135"/>
      <c r="H63" s="135"/>
      <c r="I63" s="135">
        <f ca="1">'1 1 Pol'!G12</f>
        <v>0</v>
      </c>
      <c r="J63" s="131" t="str">
        <f>IF(I69=0,"",I63/I69*100)</f>
        <v/>
      </c>
    </row>
    <row r="64" spans="1:10" ht="36.75" customHeight="1">
      <c r="A64" s="122"/>
      <c r="B64" s="127" t="s">
        <v>71</v>
      </c>
      <c r="C64" s="177" t="s">
        <v>72</v>
      </c>
      <c r="D64" s="178"/>
      <c r="E64" s="178"/>
      <c r="F64" s="134" t="s">
        <v>24</v>
      </c>
      <c r="G64" s="135"/>
      <c r="H64" s="135"/>
      <c r="I64" s="135">
        <f ca="1">'1 1 Pol'!G16</f>
        <v>0</v>
      </c>
      <c r="J64" s="131" t="str">
        <f>IF(I69=0,"",I64/I69*100)</f>
        <v/>
      </c>
    </row>
    <row r="65" spans="1:10" ht="36.75" customHeight="1">
      <c r="A65" s="122"/>
      <c r="B65" s="127" t="s">
        <v>73</v>
      </c>
      <c r="C65" s="177" t="s">
        <v>74</v>
      </c>
      <c r="D65" s="178"/>
      <c r="E65" s="178"/>
      <c r="F65" s="134" t="s">
        <v>25</v>
      </c>
      <c r="G65" s="135"/>
      <c r="H65" s="135"/>
      <c r="I65" s="135">
        <f ca="1">'1 1 Pol'!G19</f>
        <v>0</v>
      </c>
      <c r="J65" s="131" t="str">
        <f>IF(I69=0,"",I65/I69*100)</f>
        <v/>
      </c>
    </row>
    <row r="66" spans="1:10" ht="36.75" customHeight="1">
      <c r="A66" s="122"/>
      <c r="B66" s="127" t="s">
        <v>75</v>
      </c>
      <c r="C66" s="177" t="s">
        <v>76</v>
      </c>
      <c r="D66" s="178"/>
      <c r="E66" s="178"/>
      <c r="F66" s="134" t="s">
        <v>77</v>
      </c>
      <c r="G66" s="135"/>
      <c r="H66" s="135"/>
      <c r="I66" s="135">
        <f ca="1">'1 1 Pol'!G22+'2 1 Pol'!G16</f>
        <v>0</v>
      </c>
      <c r="J66" s="131" t="str">
        <f>IF(I69=0,"",I66/I69*100)</f>
        <v/>
      </c>
    </row>
    <row r="67" spans="1:10" ht="36.75" customHeight="1">
      <c r="A67" s="122"/>
      <c r="B67" s="127" t="s">
        <v>78</v>
      </c>
      <c r="C67" s="177" t="s">
        <v>27</v>
      </c>
      <c r="D67" s="178"/>
      <c r="E67" s="178"/>
      <c r="F67" s="134" t="s">
        <v>78</v>
      </c>
      <c r="G67" s="135"/>
      <c r="H67" s="135"/>
      <c r="I67" s="135">
        <f ca="1">'3 1 Pol'!G8</f>
        <v>0</v>
      </c>
      <c r="J67" s="131" t="str">
        <f>IF(I69=0,"",I67/I69*100)</f>
        <v/>
      </c>
    </row>
    <row r="68" spans="1:10" ht="36.75" customHeight="1">
      <c r="A68" s="122"/>
      <c r="B68" s="127" t="s">
        <v>79</v>
      </c>
      <c r="C68" s="177" t="s">
        <v>28</v>
      </c>
      <c r="D68" s="178"/>
      <c r="E68" s="178"/>
      <c r="F68" s="134" t="s">
        <v>79</v>
      </c>
      <c r="G68" s="135"/>
      <c r="H68" s="135"/>
      <c r="I68" s="135">
        <f ca="1">'3 1 Pol'!G15</f>
        <v>0</v>
      </c>
      <c r="J68" s="131" t="str">
        <f>IF(I69=0,"",I68/I69*100)</f>
        <v/>
      </c>
    </row>
    <row r="69" spans="1:10" ht="25.5" customHeight="1">
      <c r="A69" s="123"/>
      <c r="B69" s="128" t="s">
        <v>1</v>
      </c>
      <c r="C69" s="129"/>
      <c r="D69" s="130"/>
      <c r="E69" s="130"/>
      <c r="F69" s="136"/>
      <c r="G69" s="137"/>
      <c r="H69" s="137"/>
      <c r="I69" s="137">
        <f>SUM(I61:I68)</f>
        <v>0</v>
      </c>
      <c r="J69" s="132">
        <f>SUM(J61:J68)</f>
        <v>0</v>
      </c>
    </row>
    <row r="70" spans="1:10">
      <c r="F70" s="86"/>
      <c r="G70" s="86"/>
      <c r="H70" s="86"/>
      <c r="I70" s="86"/>
      <c r="J70" s="133"/>
    </row>
    <row r="71" spans="1:10">
      <c r="F71" s="86"/>
      <c r="G71" s="86"/>
      <c r="H71" s="86"/>
      <c r="I71" s="86"/>
      <c r="J71" s="133"/>
    </row>
    <row r="72" spans="1:10">
      <c r="F72" s="86"/>
      <c r="G72" s="86"/>
      <c r="H72" s="86"/>
      <c r="I72" s="86"/>
      <c r="J72" s="133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G20:H20"/>
    <mergeCell ref="G29:I29"/>
    <mergeCell ref="G28:I28"/>
    <mergeCell ref="D34:E34"/>
    <mergeCell ref="G34:I34"/>
    <mergeCell ref="E21:F21"/>
    <mergeCell ref="G21:H21"/>
    <mergeCell ref="D35:E35"/>
    <mergeCell ref="G24:I24"/>
    <mergeCell ref="G23:I23"/>
    <mergeCell ref="I21:J21"/>
    <mergeCell ref="E13:G13"/>
    <mergeCell ref="D5:G5"/>
    <mergeCell ref="D6:G6"/>
    <mergeCell ref="E7:G7"/>
    <mergeCell ref="G25:I25"/>
    <mergeCell ref="I19:J19"/>
    <mergeCell ref="E19:F19"/>
    <mergeCell ref="E20:F20"/>
    <mergeCell ref="I20:J20"/>
    <mergeCell ref="G19:H19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B1:J1"/>
    <mergeCell ref="G26:I26"/>
    <mergeCell ref="E4:J4"/>
    <mergeCell ref="G16:H16"/>
    <mergeCell ref="G17:H17"/>
    <mergeCell ref="E16:F16"/>
    <mergeCell ref="C43:E43"/>
    <mergeCell ref="C44:E44"/>
    <mergeCell ref="C45:E45"/>
    <mergeCell ref="C46:E46"/>
    <mergeCell ref="C39:E39"/>
    <mergeCell ref="C40:E40"/>
    <mergeCell ref="C41:E41"/>
    <mergeCell ref="C42:E42"/>
    <mergeCell ref="C68:E68"/>
    <mergeCell ref="C64:E64"/>
    <mergeCell ref="C65:E65"/>
    <mergeCell ref="C66:E66"/>
    <mergeCell ref="C67:E67"/>
    <mergeCell ref="B47:E47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50" t="s">
        <v>7</v>
      </c>
      <c r="B2" s="49"/>
      <c r="C2" s="230"/>
      <c r="D2" s="230"/>
      <c r="E2" s="230"/>
      <c r="F2" s="230"/>
      <c r="G2" s="231"/>
    </row>
    <row r="3" spans="1:7" ht="24.95" customHeight="1">
      <c r="A3" s="50" t="s">
        <v>8</v>
      </c>
      <c r="B3" s="49"/>
      <c r="C3" s="230"/>
      <c r="D3" s="230"/>
      <c r="E3" s="230"/>
      <c r="F3" s="230"/>
      <c r="G3" s="231"/>
    </row>
    <row r="4" spans="1:7" ht="24.95" customHeight="1">
      <c r="A4" s="50" t="s">
        <v>9</v>
      </c>
      <c r="B4" s="49"/>
      <c r="C4" s="230"/>
      <c r="D4" s="230"/>
      <c r="E4" s="230"/>
      <c r="F4" s="230"/>
      <c r="G4" s="231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80</v>
      </c>
      <c r="B1" s="236"/>
      <c r="C1" s="236"/>
      <c r="D1" s="236"/>
      <c r="E1" s="236"/>
      <c r="F1" s="236"/>
      <c r="G1" s="236"/>
      <c r="AG1" t="s">
        <v>81</v>
      </c>
    </row>
    <row r="2" spans="1:60" ht="24.95" customHeight="1">
      <c r="A2" s="139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82</v>
      </c>
    </row>
    <row r="3" spans="1:60" ht="24.95" customHeight="1">
      <c r="A3" s="139" t="s">
        <v>8</v>
      </c>
      <c r="B3" s="49" t="s">
        <v>47</v>
      </c>
      <c r="C3" s="237" t="s">
        <v>48</v>
      </c>
      <c r="D3" s="238"/>
      <c r="E3" s="238"/>
      <c r="F3" s="238"/>
      <c r="G3" s="239"/>
      <c r="AC3" s="120" t="s">
        <v>82</v>
      </c>
      <c r="AG3" t="s">
        <v>83</v>
      </c>
    </row>
    <row r="4" spans="1:60" ht="24.95" customHeight="1">
      <c r="A4" s="140" t="s">
        <v>9</v>
      </c>
      <c r="B4" s="141" t="s">
        <v>47</v>
      </c>
      <c r="C4" s="240" t="s">
        <v>49</v>
      </c>
      <c r="D4" s="241"/>
      <c r="E4" s="241"/>
      <c r="F4" s="241"/>
      <c r="G4" s="242"/>
      <c r="AG4" t="s">
        <v>84</v>
      </c>
    </row>
    <row r="5" spans="1:60">
      <c r="D5" s="10"/>
    </row>
    <row r="6" spans="1:60" ht="38.25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  <c r="Y6" s="145" t="s">
        <v>106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107</v>
      </c>
      <c r="B8" s="150" t="s">
        <v>67</v>
      </c>
      <c r="C8" s="171" t="s">
        <v>68</v>
      </c>
      <c r="D8" s="160"/>
      <c r="E8" s="161"/>
      <c r="F8" s="162"/>
      <c r="G8" s="162">
        <f>SUMIF(AG9:AG11,"&lt;&gt;NOR",G9:G11)</f>
        <v>0</v>
      </c>
      <c r="H8" s="162"/>
      <c r="I8" s="162">
        <f>SUM(I9:I11)</f>
        <v>0</v>
      </c>
      <c r="J8" s="162"/>
      <c r="K8" s="162">
        <f>SUM(K9:K11)</f>
        <v>0</v>
      </c>
      <c r="L8" s="162"/>
      <c r="M8" s="162">
        <f>SUM(M9:M11)</f>
        <v>0</v>
      </c>
      <c r="N8" s="161"/>
      <c r="O8" s="161">
        <f>SUM(O9:O11)</f>
        <v>0</v>
      </c>
      <c r="P8" s="161"/>
      <c r="Q8" s="161">
        <f>SUM(Q9:Q11)</f>
        <v>68.760000000000005</v>
      </c>
      <c r="R8" s="162"/>
      <c r="S8" s="162"/>
      <c r="T8" s="163"/>
      <c r="U8" s="159"/>
      <c r="V8" s="159">
        <f>SUM(V9:V11)</f>
        <v>221.27</v>
      </c>
      <c r="W8" s="159"/>
      <c r="X8" s="159"/>
      <c r="Y8" s="159"/>
      <c r="AG8" t="s">
        <v>108</v>
      </c>
    </row>
    <row r="9" spans="1:60" outlineLevel="1">
      <c r="A9" s="164">
        <v>1</v>
      </c>
      <c r="B9" s="165" t="s">
        <v>109</v>
      </c>
      <c r="C9" s="172" t="s">
        <v>110</v>
      </c>
      <c r="D9" s="166" t="s">
        <v>111</v>
      </c>
      <c r="E9" s="167">
        <v>34.380000000000003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2</v>
      </c>
      <c r="Q9" s="167">
        <f>ROUND(E9*P9,2)</f>
        <v>68.760000000000005</v>
      </c>
      <c r="R9" s="169" t="s">
        <v>112</v>
      </c>
      <c r="S9" s="169" t="s">
        <v>113</v>
      </c>
      <c r="T9" s="170" t="s">
        <v>113</v>
      </c>
      <c r="U9" s="156">
        <v>6.4359999999999999</v>
      </c>
      <c r="V9" s="156">
        <f>ROUND(E9*U9,2)</f>
        <v>221.27</v>
      </c>
      <c r="W9" s="156"/>
      <c r="X9" s="156" t="s">
        <v>114</v>
      </c>
      <c r="Y9" s="156" t="s">
        <v>115</v>
      </c>
      <c r="Z9" s="146"/>
      <c r="AA9" s="146"/>
      <c r="AB9" s="146"/>
      <c r="AC9" s="146"/>
      <c r="AD9" s="146"/>
      <c r="AE9" s="146"/>
      <c r="AF9" s="146"/>
      <c r="AG9" s="146" t="s">
        <v>116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2" t="s">
        <v>117</v>
      </c>
      <c r="D10" s="233"/>
      <c r="E10" s="233"/>
      <c r="F10" s="233"/>
      <c r="G10" s="233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>
      <c r="A11" s="153"/>
      <c r="B11" s="154"/>
      <c r="C11" s="173" t="s">
        <v>119</v>
      </c>
      <c r="D11" s="157"/>
      <c r="E11" s="158">
        <v>34.380000000000003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120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>
      <c r="A12" s="149" t="s">
        <v>107</v>
      </c>
      <c r="B12" s="150" t="s">
        <v>69</v>
      </c>
      <c r="C12" s="171" t="s">
        <v>70</v>
      </c>
      <c r="D12" s="160"/>
      <c r="E12" s="161"/>
      <c r="F12" s="162"/>
      <c r="G12" s="162">
        <f>SUMIF(AG13:AG15,"&lt;&gt;NOR",G13:G15)</f>
        <v>0</v>
      </c>
      <c r="H12" s="162"/>
      <c r="I12" s="162">
        <f>SUM(I13:I15)</f>
        <v>0</v>
      </c>
      <c r="J12" s="162"/>
      <c r="K12" s="162">
        <f>SUM(K13:K15)</f>
        <v>0</v>
      </c>
      <c r="L12" s="162"/>
      <c r="M12" s="162">
        <f>SUM(M13:M15)</f>
        <v>0</v>
      </c>
      <c r="N12" s="161"/>
      <c r="O12" s="161">
        <f>SUM(O13:O15)</f>
        <v>0</v>
      </c>
      <c r="P12" s="161"/>
      <c r="Q12" s="161">
        <f>SUM(Q13:Q15)</f>
        <v>359.9</v>
      </c>
      <c r="R12" s="162"/>
      <c r="S12" s="162"/>
      <c r="T12" s="163"/>
      <c r="U12" s="159"/>
      <c r="V12" s="159">
        <f>SUM(V13:V15)</f>
        <v>320.64</v>
      </c>
      <c r="W12" s="159"/>
      <c r="X12" s="159"/>
      <c r="Y12" s="159"/>
      <c r="AG12" t="s">
        <v>108</v>
      </c>
    </row>
    <row r="13" spans="1:60" ht="33.75" outlineLevel="1">
      <c r="A13" s="164">
        <v>2</v>
      </c>
      <c r="B13" s="165" t="s">
        <v>121</v>
      </c>
      <c r="C13" s="172" t="s">
        <v>122</v>
      </c>
      <c r="D13" s="166" t="s">
        <v>111</v>
      </c>
      <c r="E13" s="167">
        <v>654.36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7">
        <v>0</v>
      </c>
      <c r="O13" s="167">
        <f>ROUND(E13*N13,2)</f>
        <v>0</v>
      </c>
      <c r="P13" s="167">
        <v>0.55000000000000004</v>
      </c>
      <c r="Q13" s="167">
        <f>ROUND(E13*P13,2)</f>
        <v>359.9</v>
      </c>
      <c r="R13" s="169" t="s">
        <v>123</v>
      </c>
      <c r="S13" s="169" t="s">
        <v>113</v>
      </c>
      <c r="T13" s="170" t="s">
        <v>113</v>
      </c>
      <c r="U13" s="156">
        <v>0.49</v>
      </c>
      <c r="V13" s="156">
        <f>ROUND(E13*U13,2)</f>
        <v>320.64</v>
      </c>
      <c r="W13" s="156"/>
      <c r="X13" s="156" t="s">
        <v>114</v>
      </c>
      <c r="Y13" s="156" t="s">
        <v>115</v>
      </c>
      <c r="Z13" s="146"/>
      <c r="AA13" s="146"/>
      <c r="AB13" s="146"/>
      <c r="AC13" s="146"/>
      <c r="AD13" s="146"/>
      <c r="AE13" s="146"/>
      <c r="AF13" s="146"/>
      <c r="AG13" s="146" t="s">
        <v>116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232" t="s">
        <v>124</v>
      </c>
      <c r="D14" s="233"/>
      <c r="E14" s="233"/>
      <c r="F14" s="233"/>
      <c r="G14" s="233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>
      <c r="A15" s="153"/>
      <c r="B15" s="154"/>
      <c r="C15" s="173" t="s">
        <v>125</v>
      </c>
      <c r="D15" s="157"/>
      <c r="E15" s="158">
        <v>654.36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120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149" t="s">
        <v>107</v>
      </c>
      <c r="B16" s="150" t="s">
        <v>71</v>
      </c>
      <c r="C16" s="171" t="s">
        <v>72</v>
      </c>
      <c r="D16" s="160"/>
      <c r="E16" s="161"/>
      <c r="F16" s="162"/>
      <c r="G16" s="162">
        <f>SUMIF(AG17:AG18,"&lt;&gt;NOR",G17:G18)</f>
        <v>0</v>
      </c>
      <c r="H16" s="162"/>
      <c r="I16" s="162">
        <f>SUM(I17:I18)</f>
        <v>0</v>
      </c>
      <c r="J16" s="162"/>
      <c r="K16" s="162">
        <f>SUM(K17:K18)</f>
        <v>0</v>
      </c>
      <c r="L16" s="162"/>
      <c r="M16" s="162">
        <f>SUM(M17:M18)</f>
        <v>0</v>
      </c>
      <c r="N16" s="161"/>
      <c r="O16" s="161">
        <f>SUM(O17:O18)</f>
        <v>0</v>
      </c>
      <c r="P16" s="161"/>
      <c r="Q16" s="161">
        <f>SUM(Q17:Q18)</f>
        <v>0</v>
      </c>
      <c r="R16" s="162"/>
      <c r="S16" s="162"/>
      <c r="T16" s="163"/>
      <c r="U16" s="159"/>
      <c r="V16" s="159">
        <f>SUM(V17:V18)</f>
        <v>1710.35</v>
      </c>
      <c r="W16" s="159"/>
      <c r="X16" s="159"/>
      <c r="Y16" s="159"/>
      <c r="AG16" t="s">
        <v>108</v>
      </c>
    </row>
    <row r="17" spans="1:60" outlineLevel="1">
      <c r="A17" s="164">
        <v>3</v>
      </c>
      <c r="B17" s="165" t="s">
        <v>126</v>
      </c>
      <c r="C17" s="172" t="s">
        <v>127</v>
      </c>
      <c r="D17" s="166" t="s">
        <v>128</v>
      </c>
      <c r="E17" s="167">
        <v>428.65800000000002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7">
        <v>0</v>
      </c>
      <c r="O17" s="167">
        <f>ROUND(E17*N17,2)</f>
        <v>0</v>
      </c>
      <c r="P17" s="167">
        <v>0</v>
      </c>
      <c r="Q17" s="167">
        <f>ROUND(E17*P17,2)</f>
        <v>0</v>
      </c>
      <c r="R17" s="169" t="s">
        <v>123</v>
      </c>
      <c r="S17" s="169" t="s">
        <v>113</v>
      </c>
      <c r="T17" s="170" t="s">
        <v>113</v>
      </c>
      <c r="U17" s="156">
        <v>3.99</v>
      </c>
      <c r="V17" s="156">
        <f>ROUND(E17*U17,2)</f>
        <v>1710.35</v>
      </c>
      <c r="W17" s="156"/>
      <c r="X17" s="156" t="s">
        <v>129</v>
      </c>
      <c r="Y17" s="156" t="s">
        <v>115</v>
      </c>
      <c r="Z17" s="146"/>
      <c r="AA17" s="146"/>
      <c r="AB17" s="146"/>
      <c r="AC17" s="146"/>
      <c r="AD17" s="146"/>
      <c r="AE17" s="146"/>
      <c r="AF17" s="146"/>
      <c r="AG17" s="146" t="s">
        <v>130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232" t="s">
        <v>131</v>
      </c>
      <c r="D18" s="233"/>
      <c r="E18" s="233"/>
      <c r="F18" s="233"/>
      <c r="G18" s="23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118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>
      <c r="A19" s="149" t="s">
        <v>107</v>
      </c>
      <c r="B19" s="150" t="s">
        <v>73</v>
      </c>
      <c r="C19" s="171" t="s">
        <v>74</v>
      </c>
      <c r="D19" s="160"/>
      <c r="E19" s="161"/>
      <c r="F19" s="162"/>
      <c r="G19" s="162">
        <f>SUMIF(AG20:AG21,"&lt;&gt;NOR",G20:G21)</f>
        <v>0</v>
      </c>
      <c r="H19" s="162"/>
      <c r="I19" s="162">
        <f>SUM(I20:I21)</f>
        <v>0</v>
      </c>
      <c r="J19" s="162"/>
      <c r="K19" s="162">
        <f>SUM(K20:K21)</f>
        <v>0</v>
      </c>
      <c r="L19" s="162"/>
      <c r="M19" s="162">
        <f>SUM(M20:M21)</f>
        <v>0</v>
      </c>
      <c r="N19" s="161"/>
      <c r="O19" s="161">
        <f>SUM(O20:O21)</f>
        <v>0</v>
      </c>
      <c r="P19" s="161"/>
      <c r="Q19" s="161">
        <f>SUM(Q20:Q21)</f>
        <v>3.69</v>
      </c>
      <c r="R19" s="162"/>
      <c r="S19" s="162"/>
      <c r="T19" s="163"/>
      <c r="U19" s="159"/>
      <c r="V19" s="159">
        <f>SUM(V20:V21)</f>
        <v>79.959999999999994</v>
      </c>
      <c r="W19" s="159"/>
      <c r="X19" s="159"/>
      <c r="Y19" s="159"/>
      <c r="AG19" t="s">
        <v>108</v>
      </c>
    </row>
    <row r="20" spans="1:60" ht="22.5" outlineLevel="1">
      <c r="A20" s="164">
        <v>4</v>
      </c>
      <c r="B20" s="165" t="s">
        <v>132</v>
      </c>
      <c r="C20" s="172" t="s">
        <v>133</v>
      </c>
      <c r="D20" s="166" t="s">
        <v>134</v>
      </c>
      <c r="E20" s="167">
        <v>167.64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7">
        <v>0</v>
      </c>
      <c r="O20" s="167">
        <f>ROUND(E20*N20,2)</f>
        <v>0</v>
      </c>
      <c r="P20" s="167">
        <v>2.1999999999999999E-2</v>
      </c>
      <c r="Q20" s="167">
        <f>ROUND(E20*P20,2)</f>
        <v>3.69</v>
      </c>
      <c r="R20" s="169" t="s">
        <v>135</v>
      </c>
      <c r="S20" s="169" t="s">
        <v>113</v>
      </c>
      <c r="T20" s="170" t="s">
        <v>113</v>
      </c>
      <c r="U20" s="156">
        <v>0.47699999999999998</v>
      </c>
      <c r="V20" s="156">
        <f>ROUND(E20*U20,2)</f>
        <v>79.959999999999994</v>
      </c>
      <c r="W20" s="156"/>
      <c r="X20" s="156" t="s">
        <v>114</v>
      </c>
      <c r="Y20" s="156" t="s">
        <v>115</v>
      </c>
      <c r="Z20" s="146"/>
      <c r="AA20" s="146"/>
      <c r="AB20" s="146"/>
      <c r="AC20" s="146"/>
      <c r="AD20" s="146"/>
      <c r="AE20" s="146"/>
      <c r="AF20" s="146"/>
      <c r="AG20" s="146" t="s">
        <v>116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>
      <c r="A21" s="153"/>
      <c r="B21" s="154"/>
      <c r="C21" s="173" t="s">
        <v>136</v>
      </c>
      <c r="D21" s="157"/>
      <c r="E21" s="158">
        <v>167.64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120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>
      <c r="A22" s="149" t="s">
        <v>107</v>
      </c>
      <c r="B22" s="150" t="s">
        <v>75</v>
      </c>
      <c r="C22" s="171" t="s">
        <v>76</v>
      </c>
      <c r="D22" s="160"/>
      <c r="E22" s="161"/>
      <c r="F22" s="162"/>
      <c r="G22" s="162">
        <f>SUMIF(AG23:AG33,"&lt;&gt;NOR",G23:G33)</f>
        <v>0</v>
      </c>
      <c r="H22" s="162"/>
      <c r="I22" s="162">
        <f>SUM(I23:I33)</f>
        <v>0</v>
      </c>
      <c r="J22" s="162"/>
      <c r="K22" s="162">
        <f>SUM(K23:K33)</f>
        <v>0</v>
      </c>
      <c r="L22" s="162"/>
      <c r="M22" s="162">
        <f>SUM(M23:M33)</f>
        <v>0</v>
      </c>
      <c r="N22" s="161"/>
      <c r="O22" s="161">
        <f>SUM(O23:O33)</f>
        <v>0</v>
      </c>
      <c r="P22" s="161"/>
      <c r="Q22" s="161">
        <f>SUM(Q23:Q33)</f>
        <v>0</v>
      </c>
      <c r="R22" s="162"/>
      <c r="S22" s="162"/>
      <c r="T22" s="163"/>
      <c r="U22" s="159"/>
      <c r="V22" s="159">
        <f>SUM(V23:V33)</f>
        <v>17.29</v>
      </c>
      <c r="W22" s="159"/>
      <c r="X22" s="159"/>
      <c r="Y22" s="159"/>
      <c r="AG22" t="s">
        <v>108</v>
      </c>
    </row>
    <row r="23" spans="1:60" outlineLevel="1">
      <c r="A23" s="164">
        <v>5</v>
      </c>
      <c r="B23" s="165" t="s">
        <v>137</v>
      </c>
      <c r="C23" s="172" t="s">
        <v>138</v>
      </c>
      <c r="D23" s="166" t="s">
        <v>139</v>
      </c>
      <c r="E23" s="167">
        <v>432.28608000000003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7">
        <v>0</v>
      </c>
      <c r="O23" s="167">
        <f>ROUND(E23*N23,2)</f>
        <v>0</v>
      </c>
      <c r="P23" s="167">
        <v>0</v>
      </c>
      <c r="Q23" s="167">
        <f>ROUND(E23*P23,2)</f>
        <v>0</v>
      </c>
      <c r="R23" s="169" t="s">
        <v>123</v>
      </c>
      <c r="S23" s="169" t="s">
        <v>113</v>
      </c>
      <c r="T23" s="170" t="s">
        <v>113</v>
      </c>
      <c r="U23" s="156">
        <v>0.04</v>
      </c>
      <c r="V23" s="156">
        <f>ROUND(E23*U23,2)</f>
        <v>17.29</v>
      </c>
      <c r="W23" s="156"/>
      <c r="X23" s="156" t="s">
        <v>114</v>
      </c>
      <c r="Y23" s="156" t="s">
        <v>115</v>
      </c>
      <c r="Z23" s="146"/>
      <c r="AA23" s="146"/>
      <c r="AB23" s="146"/>
      <c r="AC23" s="146"/>
      <c r="AD23" s="146"/>
      <c r="AE23" s="146"/>
      <c r="AF23" s="146"/>
      <c r="AG23" s="146" t="s">
        <v>116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>
      <c r="A24" s="153"/>
      <c r="B24" s="154"/>
      <c r="C24" s="232" t="s">
        <v>140</v>
      </c>
      <c r="D24" s="233"/>
      <c r="E24" s="233"/>
      <c r="F24" s="233"/>
      <c r="G24" s="233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118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>
      <c r="A25" s="153"/>
      <c r="B25" s="154"/>
      <c r="C25" s="173" t="s">
        <v>141</v>
      </c>
      <c r="D25" s="157"/>
      <c r="E25" s="158">
        <v>68.7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120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>
      <c r="A26" s="153"/>
      <c r="B26" s="154"/>
      <c r="C26" s="173" t="s">
        <v>142</v>
      </c>
      <c r="D26" s="157"/>
      <c r="E26" s="158">
        <v>359.89800000000002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120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>
      <c r="A27" s="153"/>
      <c r="B27" s="154"/>
      <c r="C27" s="173" t="s">
        <v>143</v>
      </c>
      <c r="D27" s="157"/>
      <c r="E27" s="158">
        <v>3.6880799999999998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120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4">
        <v>6</v>
      </c>
      <c r="B28" s="165" t="s">
        <v>144</v>
      </c>
      <c r="C28" s="172" t="s">
        <v>145</v>
      </c>
      <c r="D28" s="166" t="s">
        <v>139</v>
      </c>
      <c r="E28" s="167">
        <v>432.28608000000003</v>
      </c>
      <c r="F28" s="168"/>
      <c r="G28" s="169">
        <f>ROUND(E28*F28,2)</f>
        <v>0</v>
      </c>
      <c r="H28" s="168"/>
      <c r="I28" s="169">
        <f>ROUND(E28*H28,2)</f>
        <v>0</v>
      </c>
      <c r="J28" s="168"/>
      <c r="K28" s="169">
        <f>ROUND(E28*J28,2)</f>
        <v>0</v>
      </c>
      <c r="L28" s="169">
        <v>21</v>
      </c>
      <c r="M28" s="169">
        <f>G28*(1+L28/100)</f>
        <v>0</v>
      </c>
      <c r="N28" s="167">
        <v>0</v>
      </c>
      <c r="O28" s="167">
        <f>ROUND(E28*N28,2)</f>
        <v>0</v>
      </c>
      <c r="P28" s="167">
        <v>0</v>
      </c>
      <c r="Q28" s="167">
        <f>ROUND(E28*P28,2)</f>
        <v>0</v>
      </c>
      <c r="R28" s="169" t="s">
        <v>123</v>
      </c>
      <c r="S28" s="169" t="s">
        <v>113</v>
      </c>
      <c r="T28" s="170" t="s">
        <v>113</v>
      </c>
      <c r="U28" s="156">
        <v>0</v>
      </c>
      <c r="V28" s="156">
        <f>ROUND(E28*U28,2)</f>
        <v>0</v>
      </c>
      <c r="W28" s="156"/>
      <c r="X28" s="156" t="s">
        <v>114</v>
      </c>
      <c r="Y28" s="156" t="s">
        <v>115</v>
      </c>
      <c r="Z28" s="146"/>
      <c r="AA28" s="146"/>
      <c r="AB28" s="146"/>
      <c r="AC28" s="146"/>
      <c r="AD28" s="146"/>
      <c r="AE28" s="146"/>
      <c r="AF28" s="146"/>
      <c r="AG28" s="146" t="s">
        <v>116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>
      <c r="A29" s="153"/>
      <c r="B29" s="154"/>
      <c r="C29" s="232" t="s">
        <v>140</v>
      </c>
      <c r="D29" s="233"/>
      <c r="E29" s="233"/>
      <c r="F29" s="233"/>
      <c r="G29" s="233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118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>
      <c r="A30" s="153"/>
      <c r="B30" s="154"/>
      <c r="C30" s="234" t="s">
        <v>146</v>
      </c>
      <c r="D30" s="235"/>
      <c r="E30" s="235"/>
      <c r="F30" s="235"/>
      <c r="G30" s="235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147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64">
        <v>7</v>
      </c>
      <c r="B31" s="165" t="s">
        <v>148</v>
      </c>
      <c r="C31" s="172" t="s">
        <v>149</v>
      </c>
      <c r="D31" s="166" t="s">
        <v>139</v>
      </c>
      <c r="E31" s="167">
        <v>68.760000000000005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7">
        <v>0</v>
      </c>
      <c r="O31" s="167">
        <f>ROUND(E31*N31,2)</f>
        <v>0</v>
      </c>
      <c r="P31" s="167">
        <v>0</v>
      </c>
      <c r="Q31" s="167">
        <f>ROUND(E31*P31,2)</f>
        <v>0</v>
      </c>
      <c r="R31" s="169" t="s">
        <v>112</v>
      </c>
      <c r="S31" s="169" t="s">
        <v>150</v>
      </c>
      <c r="T31" s="170" t="s">
        <v>150</v>
      </c>
      <c r="U31" s="156">
        <v>0</v>
      </c>
      <c r="V31" s="156">
        <f>ROUND(E31*U31,2)</f>
        <v>0</v>
      </c>
      <c r="W31" s="156"/>
      <c r="X31" s="156" t="s">
        <v>114</v>
      </c>
      <c r="Y31" s="156" t="s">
        <v>115</v>
      </c>
      <c r="Z31" s="146"/>
      <c r="AA31" s="146"/>
      <c r="AB31" s="146"/>
      <c r="AC31" s="146"/>
      <c r="AD31" s="146"/>
      <c r="AE31" s="146"/>
      <c r="AF31" s="146"/>
      <c r="AG31" s="146" t="s">
        <v>116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64">
        <v>8</v>
      </c>
      <c r="B32" s="165" t="s">
        <v>151</v>
      </c>
      <c r="C32" s="172" t="s">
        <v>152</v>
      </c>
      <c r="D32" s="166" t="s">
        <v>139</v>
      </c>
      <c r="E32" s="167">
        <v>359.89800000000002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9" t="s">
        <v>112</v>
      </c>
      <c r="S32" s="169" t="s">
        <v>113</v>
      </c>
      <c r="T32" s="170" t="s">
        <v>113</v>
      </c>
      <c r="U32" s="156">
        <v>0</v>
      </c>
      <c r="V32" s="156">
        <f>ROUND(E32*U32,2)</f>
        <v>0</v>
      </c>
      <c r="W32" s="156"/>
      <c r="X32" s="156" t="s">
        <v>114</v>
      </c>
      <c r="Y32" s="156" t="s">
        <v>115</v>
      </c>
      <c r="Z32" s="146"/>
      <c r="AA32" s="146"/>
      <c r="AB32" s="146"/>
      <c r="AC32" s="146"/>
      <c r="AD32" s="146"/>
      <c r="AE32" s="146"/>
      <c r="AF32" s="146"/>
      <c r="AG32" s="146" t="s">
        <v>116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64">
        <v>9</v>
      </c>
      <c r="B33" s="165" t="s">
        <v>153</v>
      </c>
      <c r="C33" s="172" t="s">
        <v>154</v>
      </c>
      <c r="D33" s="166" t="s">
        <v>139</v>
      </c>
      <c r="E33" s="167">
        <v>3.6880799999999998</v>
      </c>
      <c r="F33" s="168"/>
      <c r="G33" s="169">
        <f>ROUND(E33*F33,2)</f>
        <v>0</v>
      </c>
      <c r="H33" s="168"/>
      <c r="I33" s="169">
        <f>ROUND(E33*H33,2)</f>
        <v>0</v>
      </c>
      <c r="J33" s="168"/>
      <c r="K33" s="169">
        <f>ROUND(E33*J33,2)</f>
        <v>0</v>
      </c>
      <c r="L33" s="169">
        <v>21</v>
      </c>
      <c r="M33" s="169">
        <f>G33*(1+L33/100)</f>
        <v>0</v>
      </c>
      <c r="N33" s="167">
        <v>0</v>
      </c>
      <c r="O33" s="167">
        <f>ROUND(E33*N33,2)</f>
        <v>0</v>
      </c>
      <c r="P33" s="167">
        <v>0</v>
      </c>
      <c r="Q33" s="167">
        <f>ROUND(E33*P33,2)</f>
        <v>0</v>
      </c>
      <c r="R33" s="169" t="s">
        <v>112</v>
      </c>
      <c r="S33" s="169" t="s">
        <v>113</v>
      </c>
      <c r="T33" s="170" t="s">
        <v>113</v>
      </c>
      <c r="U33" s="156">
        <v>0</v>
      </c>
      <c r="V33" s="156">
        <f>ROUND(E33*U33,2)</f>
        <v>0</v>
      </c>
      <c r="W33" s="156"/>
      <c r="X33" s="156" t="s">
        <v>114</v>
      </c>
      <c r="Y33" s="156" t="s">
        <v>115</v>
      </c>
      <c r="Z33" s="146"/>
      <c r="AA33" s="146"/>
      <c r="AB33" s="146"/>
      <c r="AC33" s="146"/>
      <c r="AD33" s="146"/>
      <c r="AE33" s="146"/>
      <c r="AF33" s="146"/>
      <c r="AG33" s="146" t="s">
        <v>116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>
      <c r="A34" s="3"/>
      <c r="B34" s="4"/>
      <c r="C34" s="174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15</v>
      </c>
      <c r="AF34">
        <v>21</v>
      </c>
      <c r="AG34" t="s">
        <v>93</v>
      </c>
    </row>
    <row r="35" spans="1:60">
      <c r="A35" s="149"/>
      <c r="B35" s="150" t="s">
        <v>29</v>
      </c>
      <c r="C35" s="171"/>
      <c r="D35" s="151"/>
      <c r="E35" s="152"/>
      <c r="F35" s="152"/>
      <c r="G35" s="163">
        <f>G8+G12+G16+G19+G22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155</v>
      </c>
    </row>
    <row r="36" spans="1:60">
      <c r="C36" s="175"/>
      <c r="D36" s="10"/>
      <c r="AG36" t="s">
        <v>156</v>
      </c>
    </row>
    <row r="37" spans="1:60">
      <c r="D37" s="10"/>
    </row>
    <row r="38" spans="1:60">
      <c r="D38" s="10"/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0">
    <mergeCell ref="A1:G1"/>
    <mergeCell ref="C2:G2"/>
    <mergeCell ref="C3:G3"/>
    <mergeCell ref="C4:G4"/>
    <mergeCell ref="C29:G29"/>
    <mergeCell ref="C30:G30"/>
    <mergeCell ref="C10:G10"/>
    <mergeCell ref="C14:G14"/>
    <mergeCell ref="C18:G18"/>
    <mergeCell ref="C24:G24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80</v>
      </c>
      <c r="B1" s="236"/>
      <c r="C1" s="236"/>
      <c r="D1" s="236"/>
      <c r="E1" s="236"/>
      <c r="F1" s="236"/>
      <c r="G1" s="236"/>
      <c r="AG1" t="s">
        <v>81</v>
      </c>
    </row>
    <row r="2" spans="1:60" ht="24.95" customHeight="1">
      <c r="A2" s="139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82</v>
      </c>
    </row>
    <row r="3" spans="1:60" ht="24.95" customHeight="1">
      <c r="A3" s="139" t="s">
        <v>8</v>
      </c>
      <c r="B3" s="49" t="s">
        <v>50</v>
      </c>
      <c r="C3" s="237" t="s">
        <v>51</v>
      </c>
      <c r="D3" s="238"/>
      <c r="E3" s="238"/>
      <c r="F3" s="238"/>
      <c r="G3" s="239"/>
      <c r="AC3" s="120" t="s">
        <v>82</v>
      </c>
      <c r="AG3" t="s">
        <v>83</v>
      </c>
    </row>
    <row r="4" spans="1:60" ht="24.95" customHeight="1">
      <c r="A4" s="140" t="s">
        <v>9</v>
      </c>
      <c r="B4" s="141" t="s">
        <v>47</v>
      </c>
      <c r="C4" s="240" t="s">
        <v>49</v>
      </c>
      <c r="D4" s="241"/>
      <c r="E4" s="241"/>
      <c r="F4" s="241"/>
      <c r="G4" s="242"/>
      <c r="AG4" t="s">
        <v>84</v>
      </c>
    </row>
    <row r="5" spans="1:60">
      <c r="D5" s="10"/>
    </row>
    <row r="6" spans="1:60" ht="38.25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  <c r="Y6" s="145" t="s">
        <v>106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107</v>
      </c>
      <c r="B8" s="150" t="s">
        <v>47</v>
      </c>
      <c r="C8" s="171" t="s">
        <v>66</v>
      </c>
      <c r="D8" s="160"/>
      <c r="E8" s="161"/>
      <c r="F8" s="162"/>
      <c r="G8" s="162">
        <f>SUMIF(AG9:AG11,"&lt;&gt;NOR",G9:G11)</f>
        <v>0</v>
      </c>
      <c r="H8" s="162"/>
      <c r="I8" s="162">
        <f>SUM(I9:I11)</f>
        <v>0</v>
      </c>
      <c r="J8" s="162"/>
      <c r="K8" s="162">
        <f>SUM(K9:K11)</f>
        <v>0</v>
      </c>
      <c r="L8" s="162"/>
      <c r="M8" s="162">
        <f>SUM(M9:M11)</f>
        <v>0</v>
      </c>
      <c r="N8" s="161"/>
      <c r="O8" s="161">
        <f>SUM(O9:O11)</f>
        <v>0</v>
      </c>
      <c r="P8" s="161"/>
      <c r="Q8" s="161">
        <f>SUM(Q9:Q11)</f>
        <v>106.14</v>
      </c>
      <c r="R8" s="162"/>
      <c r="S8" s="162"/>
      <c r="T8" s="163"/>
      <c r="U8" s="159"/>
      <c r="V8" s="159">
        <f>SUM(V9:V11)</f>
        <v>13.27</v>
      </c>
      <c r="W8" s="159"/>
      <c r="X8" s="159"/>
      <c r="Y8" s="159"/>
      <c r="AG8" t="s">
        <v>108</v>
      </c>
    </row>
    <row r="9" spans="1:60" ht="22.5" outlineLevel="1">
      <c r="A9" s="164">
        <v>1</v>
      </c>
      <c r="B9" s="165" t="s">
        <v>157</v>
      </c>
      <c r="C9" s="172" t="s">
        <v>158</v>
      </c>
      <c r="D9" s="166" t="s">
        <v>134</v>
      </c>
      <c r="E9" s="167">
        <v>147.41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0.72</v>
      </c>
      <c r="Q9" s="167">
        <f>ROUND(E9*P9,2)</f>
        <v>106.14</v>
      </c>
      <c r="R9" s="169" t="s">
        <v>159</v>
      </c>
      <c r="S9" s="169" t="s">
        <v>113</v>
      </c>
      <c r="T9" s="170" t="s">
        <v>113</v>
      </c>
      <c r="U9" s="156">
        <v>0.09</v>
      </c>
      <c r="V9" s="156">
        <f>ROUND(E9*U9,2)</f>
        <v>13.27</v>
      </c>
      <c r="W9" s="156"/>
      <c r="X9" s="156" t="s">
        <v>114</v>
      </c>
      <c r="Y9" s="156" t="s">
        <v>115</v>
      </c>
      <c r="Z9" s="146"/>
      <c r="AA9" s="146"/>
      <c r="AB9" s="146"/>
      <c r="AC9" s="146"/>
      <c r="AD9" s="146"/>
      <c r="AE9" s="146"/>
      <c r="AF9" s="146"/>
      <c r="AG9" s="146" t="s">
        <v>116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173" t="s">
        <v>160</v>
      </c>
      <c r="D10" s="157"/>
      <c r="E10" s="158">
        <v>30.15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120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>
      <c r="A11" s="153"/>
      <c r="B11" s="154"/>
      <c r="C11" s="173" t="s">
        <v>161</v>
      </c>
      <c r="D11" s="157"/>
      <c r="E11" s="158">
        <v>117.26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120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>
      <c r="A12" s="149" t="s">
        <v>107</v>
      </c>
      <c r="B12" s="150" t="s">
        <v>67</v>
      </c>
      <c r="C12" s="171" t="s">
        <v>68</v>
      </c>
      <c r="D12" s="160"/>
      <c r="E12" s="161"/>
      <c r="F12" s="162"/>
      <c r="G12" s="162">
        <f>SUMIF(AG13:AG15,"&lt;&gt;NOR",G13:G15)</f>
        <v>0</v>
      </c>
      <c r="H12" s="162"/>
      <c r="I12" s="162">
        <f>SUM(I13:I15)</f>
        <v>0</v>
      </c>
      <c r="J12" s="162"/>
      <c r="K12" s="162">
        <f>SUM(K13:K15)</f>
        <v>0</v>
      </c>
      <c r="L12" s="162"/>
      <c r="M12" s="162">
        <f>SUM(M13:M15)</f>
        <v>0</v>
      </c>
      <c r="N12" s="161"/>
      <c r="O12" s="161">
        <f>SUM(O13:O15)</f>
        <v>0</v>
      </c>
      <c r="P12" s="161"/>
      <c r="Q12" s="161">
        <f>SUM(Q13:Q15)</f>
        <v>118.89</v>
      </c>
      <c r="R12" s="162"/>
      <c r="S12" s="162"/>
      <c r="T12" s="163"/>
      <c r="U12" s="159"/>
      <c r="V12" s="159">
        <f>SUM(V13:V15)</f>
        <v>658.88</v>
      </c>
      <c r="W12" s="159"/>
      <c r="X12" s="159"/>
      <c r="Y12" s="159"/>
      <c r="AG12" t="s">
        <v>108</v>
      </c>
    </row>
    <row r="13" spans="1:60" outlineLevel="1">
      <c r="A13" s="164">
        <v>2</v>
      </c>
      <c r="B13" s="165" t="s">
        <v>162</v>
      </c>
      <c r="C13" s="172" t="s">
        <v>163</v>
      </c>
      <c r="D13" s="166" t="s">
        <v>111</v>
      </c>
      <c r="E13" s="167">
        <v>49.536000000000001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7">
        <v>0</v>
      </c>
      <c r="O13" s="167">
        <f>ROUND(E13*N13,2)</f>
        <v>0</v>
      </c>
      <c r="P13" s="167">
        <v>2.4</v>
      </c>
      <c r="Q13" s="167">
        <f>ROUND(E13*P13,2)</f>
        <v>118.89</v>
      </c>
      <c r="R13" s="169" t="s">
        <v>112</v>
      </c>
      <c r="S13" s="169" t="s">
        <v>113</v>
      </c>
      <c r="T13" s="170" t="s">
        <v>113</v>
      </c>
      <c r="U13" s="156">
        <v>13.301</v>
      </c>
      <c r="V13" s="156">
        <f>ROUND(E13*U13,2)</f>
        <v>658.88</v>
      </c>
      <c r="W13" s="156"/>
      <c r="X13" s="156" t="s">
        <v>114</v>
      </c>
      <c r="Y13" s="156" t="s">
        <v>115</v>
      </c>
      <c r="Z13" s="146"/>
      <c r="AA13" s="146"/>
      <c r="AB13" s="146"/>
      <c r="AC13" s="146"/>
      <c r="AD13" s="146"/>
      <c r="AE13" s="146"/>
      <c r="AF13" s="146"/>
      <c r="AG13" s="146" t="s">
        <v>116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232" t="s">
        <v>164</v>
      </c>
      <c r="D14" s="233"/>
      <c r="E14" s="233"/>
      <c r="F14" s="233"/>
      <c r="G14" s="233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>
      <c r="A15" s="153"/>
      <c r="B15" s="154"/>
      <c r="C15" s="173" t="s">
        <v>165</v>
      </c>
      <c r="D15" s="157"/>
      <c r="E15" s="158">
        <v>49.536000000000001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120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149" t="s">
        <v>107</v>
      </c>
      <c r="B16" s="150" t="s">
        <v>75</v>
      </c>
      <c r="C16" s="171" t="s">
        <v>76</v>
      </c>
      <c r="D16" s="160"/>
      <c r="E16" s="161"/>
      <c r="F16" s="162"/>
      <c r="G16" s="162">
        <f>SUMIF(AG17:AG25,"&lt;&gt;NOR",G17:G25)</f>
        <v>0</v>
      </c>
      <c r="H16" s="162"/>
      <c r="I16" s="162">
        <f>SUM(I17:I25)</f>
        <v>0</v>
      </c>
      <c r="J16" s="162"/>
      <c r="K16" s="162">
        <f>SUM(K17:K25)</f>
        <v>0</v>
      </c>
      <c r="L16" s="162"/>
      <c r="M16" s="162">
        <f>SUM(M17:M25)</f>
        <v>0</v>
      </c>
      <c r="N16" s="161"/>
      <c r="O16" s="161">
        <f>SUM(O17:O25)</f>
        <v>0</v>
      </c>
      <c r="P16" s="161"/>
      <c r="Q16" s="161">
        <f>SUM(Q17:Q25)</f>
        <v>0</v>
      </c>
      <c r="R16" s="162"/>
      <c r="S16" s="162"/>
      <c r="T16" s="163"/>
      <c r="U16" s="159"/>
      <c r="V16" s="159">
        <f>SUM(V17:V25)</f>
        <v>9</v>
      </c>
      <c r="W16" s="159"/>
      <c r="X16" s="159"/>
      <c r="Y16" s="159"/>
      <c r="AG16" t="s">
        <v>108</v>
      </c>
    </row>
    <row r="17" spans="1:60" outlineLevel="1">
      <c r="A17" s="164">
        <v>3</v>
      </c>
      <c r="B17" s="165" t="s">
        <v>137</v>
      </c>
      <c r="C17" s="172" t="s">
        <v>138</v>
      </c>
      <c r="D17" s="166" t="s">
        <v>139</v>
      </c>
      <c r="E17" s="167">
        <v>225.02160000000001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7">
        <v>0</v>
      </c>
      <c r="O17" s="167">
        <f>ROUND(E17*N17,2)</f>
        <v>0</v>
      </c>
      <c r="P17" s="167">
        <v>0</v>
      </c>
      <c r="Q17" s="167">
        <f>ROUND(E17*P17,2)</f>
        <v>0</v>
      </c>
      <c r="R17" s="169" t="s">
        <v>123</v>
      </c>
      <c r="S17" s="169" t="s">
        <v>113</v>
      </c>
      <c r="T17" s="170" t="s">
        <v>113</v>
      </c>
      <c r="U17" s="156">
        <v>0.04</v>
      </c>
      <c r="V17" s="156">
        <f>ROUND(E17*U17,2)</f>
        <v>9</v>
      </c>
      <c r="W17" s="156"/>
      <c r="X17" s="156" t="s">
        <v>114</v>
      </c>
      <c r="Y17" s="156" t="s">
        <v>115</v>
      </c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232" t="s">
        <v>140</v>
      </c>
      <c r="D18" s="233"/>
      <c r="E18" s="233"/>
      <c r="F18" s="233"/>
      <c r="G18" s="23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118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>
      <c r="A19" s="153"/>
      <c r="B19" s="154"/>
      <c r="C19" s="173" t="s">
        <v>166</v>
      </c>
      <c r="D19" s="157"/>
      <c r="E19" s="158">
        <v>106.1352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120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>
      <c r="A20" s="153"/>
      <c r="B20" s="154"/>
      <c r="C20" s="173" t="s">
        <v>167</v>
      </c>
      <c r="D20" s="157"/>
      <c r="E20" s="158">
        <v>118.88639999999999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120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64">
        <v>4</v>
      </c>
      <c r="B21" s="165" t="s">
        <v>144</v>
      </c>
      <c r="C21" s="172" t="s">
        <v>145</v>
      </c>
      <c r="D21" s="166" t="s">
        <v>139</v>
      </c>
      <c r="E21" s="167">
        <v>225.02160000000001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7">
        <v>0</v>
      </c>
      <c r="O21" s="167">
        <f>ROUND(E21*N21,2)</f>
        <v>0</v>
      </c>
      <c r="P21" s="167">
        <v>0</v>
      </c>
      <c r="Q21" s="167">
        <f>ROUND(E21*P21,2)</f>
        <v>0</v>
      </c>
      <c r="R21" s="169" t="s">
        <v>123</v>
      </c>
      <c r="S21" s="169" t="s">
        <v>113</v>
      </c>
      <c r="T21" s="170" t="s">
        <v>113</v>
      </c>
      <c r="U21" s="156">
        <v>0</v>
      </c>
      <c r="V21" s="156">
        <f>ROUND(E21*U21,2)</f>
        <v>0</v>
      </c>
      <c r="W21" s="156"/>
      <c r="X21" s="156" t="s">
        <v>114</v>
      </c>
      <c r="Y21" s="156" t="s">
        <v>115</v>
      </c>
      <c r="Z21" s="146"/>
      <c r="AA21" s="146"/>
      <c r="AB21" s="146"/>
      <c r="AC21" s="146"/>
      <c r="AD21" s="146"/>
      <c r="AE21" s="146"/>
      <c r="AF21" s="146"/>
      <c r="AG21" s="146" t="s">
        <v>116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>
      <c r="A22" s="153"/>
      <c r="B22" s="154"/>
      <c r="C22" s="232" t="s">
        <v>140</v>
      </c>
      <c r="D22" s="233"/>
      <c r="E22" s="233"/>
      <c r="F22" s="233"/>
      <c r="G22" s="233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118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>
      <c r="A23" s="153"/>
      <c r="B23" s="154"/>
      <c r="C23" s="234" t="s">
        <v>146</v>
      </c>
      <c r="D23" s="235"/>
      <c r="E23" s="235"/>
      <c r="F23" s="235"/>
      <c r="G23" s="235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147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64">
        <v>5</v>
      </c>
      <c r="B24" s="165" t="s">
        <v>148</v>
      </c>
      <c r="C24" s="172" t="s">
        <v>149</v>
      </c>
      <c r="D24" s="166" t="s">
        <v>139</v>
      </c>
      <c r="E24" s="167">
        <v>106.1352</v>
      </c>
      <c r="F24" s="168"/>
      <c r="G24" s="169">
        <f>ROUND(E24*F24,2)</f>
        <v>0</v>
      </c>
      <c r="H24" s="168"/>
      <c r="I24" s="169">
        <f>ROUND(E24*H24,2)</f>
        <v>0</v>
      </c>
      <c r="J24" s="168"/>
      <c r="K24" s="169">
        <f>ROUND(E24*J24,2)</f>
        <v>0</v>
      </c>
      <c r="L24" s="169">
        <v>21</v>
      </c>
      <c r="M24" s="169">
        <f>G24*(1+L24/100)</f>
        <v>0</v>
      </c>
      <c r="N24" s="167">
        <v>0</v>
      </c>
      <c r="O24" s="167">
        <f>ROUND(E24*N24,2)</f>
        <v>0</v>
      </c>
      <c r="P24" s="167">
        <v>0</v>
      </c>
      <c r="Q24" s="167">
        <f>ROUND(E24*P24,2)</f>
        <v>0</v>
      </c>
      <c r="R24" s="169" t="s">
        <v>112</v>
      </c>
      <c r="S24" s="169" t="s">
        <v>150</v>
      </c>
      <c r="T24" s="170" t="s">
        <v>150</v>
      </c>
      <c r="U24" s="156">
        <v>0</v>
      </c>
      <c r="V24" s="156">
        <f>ROUND(E24*U24,2)</f>
        <v>0</v>
      </c>
      <c r="W24" s="156"/>
      <c r="X24" s="156" t="s">
        <v>114</v>
      </c>
      <c r="Y24" s="156" t="s">
        <v>115</v>
      </c>
      <c r="Z24" s="146"/>
      <c r="AA24" s="146"/>
      <c r="AB24" s="146"/>
      <c r="AC24" s="146"/>
      <c r="AD24" s="146"/>
      <c r="AE24" s="146"/>
      <c r="AF24" s="146"/>
      <c r="AG24" s="146" t="s">
        <v>116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4">
        <v>6</v>
      </c>
      <c r="B25" s="165" t="s">
        <v>168</v>
      </c>
      <c r="C25" s="172" t="s">
        <v>169</v>
      </c>
      <c r="D25" s="166" t="s">
        <v>139</v>
      </c>
      <c r="E25" s="167">
        <v>118.88639999999999</v>
      </c>
      <c r="F25" s="168"/>
      <c r="G25" s="169">
        <f>ROUND(E25*F25,2)</f>
        <v>0</v>
      </c>
      <c r="H25" s="168"/>
      <c r="I25" s="169">
        <f>ROUND(E25*H25,2)</f>
        <v>0</v>
      </c>
      <c r="J25" s="168"/>
      <c r="K25" s="169">
        <f>ROUND(E25*J25,2)</f>
        <v>0</v>
      </c>
      <c r="L25" s="169">
        <v>21</v>
      </c>
      <c r="M25" s="169">
        <f>G25*(1+L25/100)</f>
        <v>0</v>
      </c>
      <c r="N25" s="167">
        <v>0</v>
      </c>
      <c r="O25" s="167">
        <f>ROUND(E25*N25,2)</f>
        <v>0</v>
      </c>
      <c r="P25" s="167">
        <v>0</v>
      </c>
      <c r="Q25" s="167">
        <f>ROUND(E25*P25,2)</f>
        <v>0</v>
      </c>
      <c r="R25" s="169" t="s">
        <v>112</v>
      </c>
      <c r="S25" s="169" t="s">
        <v>150</v>
      </c>
      <c r="T25" s="170" t="s">
        <v>150</v>
      </c>
      <c r="U25" s="156">
        <v>0</v>
      </c>
      <c r="V25" s="156">
        <f>ROUND(E25*U25,2)</f>
        <v>0</v>
      </c>
      <c r="W25" s="156"/>
      <c r="X25" s="156" t="s">
        <v>114</v>
      </c>
      <c r="Y25" s="156" t="s">
        <v>115</v>
      </c>
      <c r="Z25" s="146"/>
      <c r="AA25" s="146"/>
      <c r="AB25" s="146"/>
      <c r="AC25" s="146"/>
      <c r="AD25" s="146"/>
      <c r="AE25" s="146"/>
      <c r="AF25" s="146"/>
      <c r="AG25" s="146" t="s">
        <v>116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>
      <c r="A26" s="3"/>
      <c r="B26" s="4"/>
      <c r="C26" s="174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93</v>
      </c>
    </row>
    <row r="27" spans="1:60">
      <c r="A27" s="149"/>
      <c r="B27" s="150" t="s">
        <v>29</v>
      </c>
      <c r="C27" s="171"/>
      <c r="D27" s="151"/>
      <c r="E27" s="152"/>
      <c r="F27" s="152"/>
      <c r="G27" s="163">
        <f>G8+G12+G16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155</v>
      </c>
    </row>
    <row r="28" spans="1:60">
      <c r="C28" s="175"/>
      <c r="D28" s="10"/>
      <c r="AG28" t="s">
        <v>156</v>
      </c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8">
    <mergeCell ref="C14:G14"/>
    <mergeCell ref="C18:G18"/>
    <mergeCell ref="C22:G22"/>
    <mergeCell ref="C23:G23"/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80</v>
      </c>
      <c r="B1" s="236"/>
      <c r="C1" s="236"/>
      <c r="D1" s="236"/>
      <c r="E1" s="236"/>
      <c r="F1" s="236"/>
      <c r="G1" s="236"/>
      <c r="AG1" t="s">
        <v>81</v>
      </c>
    </row>
    <row r="2" spans="1:60" ht="24.95" customHeight="1">
      <c r="A2" s="139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82</v>
      </c>
    </row>
    <row r="3" spans="1:60" ht="24.95" customHeight="1">
      <c r="A3" s="139" t="s">
        <v>8</v>
      </c>
      <c r="B3" s="49" t="s">
        <v>52</v>
      </c>
      <c r="C3" s="237" t="s">
        <v>53</v>
      </c>
      <c r="D3" s="238"/>
      <c r="E3" s="238"/>
      <c r="F3" s="238"/>
      <c r="G3" s="239"/>
      <c r="AC3" s="120" t="s">
        <v>82</v>
      </c>
      <c r="AG3" t="s">
        <v>83</v>
      </c>
    </row>
    <row r="4" spans="1:60" ht="24.95" customHeight="1">
      <c r="A4" s="140" t="s">
        <v>9</v>
      </c>
      <c r="B4" s="141" t="s">
        <v>47</v>
      </c>
      <c r="C4" s="240" t="s">
        <v>49</v>
      </c>
      <c r="D4" s="241"/>
      <c r="E4" s="241"/>
      <c r="F4" s="241"/>
      <c r="G4" s="242"/>
      <c r="AG4" t="s">
        <v>84</v>
      </c>
    </row>
    <row r="5" spans="1:60">
      <c r="D5" s="10"/>
    </row>
    <row r="6" spans="1:60" ht="38.25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  <c r="Y6" s="145" t="s">
        <v>106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107</v>
      </c>
      <c r="B8" s="150" t="s">
        <v>78</v>
      </c>
      <c r="C8" s="171" t="s">
        <v>27</v>
      </c>
      <c r="D8" s="160"/>
      <c r="E8" s="161"/>
      <c r="F8" s="162"/>
      <c r="G8" s="162">
        <f>SUMIF(AG9:AG14,"&lt;&gt;NOR",G9:G14)</f>
        <v>0</v>
      </c>
      <c r="H8" s="162"/>
      <c r="I8" s="162">
        <f>SUM(I9:I14)</f>
        <v>0</v>
      </c>
      <c r="J8" s="162"/>
      <c r="K8" s="162">
        <f>SUM(K9:K14)</f>
        <v>0</v>
      </c>
      <c r="L8" s="162"/>
      <c r="M8" s="162">
        <f>SUM(M9:M14)</f>
        <v>0</v>
      </c>
      <c r="N8" s="161"/>
      <c r="O8" s="161">
        <f>SUM(O9:O14)</f>
        <v>0</v>
      </c>
      <c r="P8" s="161"/>
      <c r="Q8" s="161">
        <f>SUM(Q9:Q14)</f>
        <v>0</v>
      </c>
      <c r="R8" s="162"/>
      <c r="S8" s="162"/>
      <c r="T8" s="163"/>
      <c r="U8" s="159"/>
      <c r="V8" s="159">
        <f>SUM(V9:V14)</f>
        <v>0</v>
      </c>
      <c r="W8" s="159"/>
      <c r="X8" s="159"/>
      <c r="Y8" s="159"/>
      <c r="AG8" t="s">
        <v>108</v>
      </c>
    </row>
    <row r="9" spans="1:60" outlineLevel="1">
      <c r="A9" s="164">
        <v>1</v>
      </c>
      <c r="B9" s="165" t="s">
        <v>170</v>
      </c>
      <c r="C9" s="172" t="s">
        <v>171</v>
      </c>
      <c r="D9" s="166" t="s">
        <v>172</v>
      </c>
      <c r="E9" s="167">
        <v>1</v>
      </c>
      <c r="F9" s="168"/>
      <c r="G9" s="169">
        <f t="shared" ref="G9:G14" si="0">ROUND(E9*F9,2)</f>
        <v>0</v>
      </c>
      <c r="H9" s="168"/>
      <c r="I9" s="169">
        <f t="shared" ref="I9:I14" si="1">ROUND(E9*H9,2)</f>
        <v>0</v>
      </c>
      <c r="J9" s="168"/>
      <c r="K9" s="169">
        <f t="shared" ref="K9:K14" si="2">ROUND(E9*J9,2)</f>
        <v>0</v>
      </c>
      <c r="L9" s="169">
        <v>21</v>
      </c>
      <c r="M9" s="169">
        <f t="shared" ref="M9:M14" si="3">G9*(1+L9/100)</f>
        <v>0</v>
      </c>
      <c r="N9" s="167">
        <v>0</v>
      </c>
      <c r="O9" s="167">
        <f t="shared" ref="O9:O14" si="4">ROUND(E9*N9,2)</f>
        <v>0</v>
      </c>
      <c r="P9" s="167">
        <v>0</v>
      </c>
      <c r="Q9" s="167">
        <f t="shared" ref="Q9:Q14" si="5">ROUND(E9*P9,2)</f>
        <v>0</v>
      </c>
      <c r="R9" s="169"/>
      <c r="S9" s="169" t="s">
        <v>173</v>
      </c>
      <c r="T9" s="170" t="s">
        <v>174</v>
      </c>
      <c r="U9" s="156">
        <v>0</v>
      </c>
      <c r="V9" s="156">
        <f t="shared" ref="V9:V14" si="6">ROUND(E9*U9,2)</f>
        <v>0</v>
      </c>
      <c r="W9" s="156"/>
      <c r="X9" s="156" t="s">
        <v>114</v>
      </c>
      <c r="Y9" s="156" t="s">
        <v>115</v>
      </c>
      <c r="Z9" s="146"/>
      <c r="AA9" s="146"/>
      <c r="AB9" s="146"/>
      <c r="AC9" s="146"/>
      <c r="AD9" s="146"/>
      <c r="AE9" s="146"/>
      <c r="AF9" s="146"/>
      <c r="AG9" s="146" t="s">
        <v>116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4">
        <v>2</v>
      </c>
      <c r="B10" s="165" t="s">
        <v>175</v>
      </c>
      <c r="C10" s="172" t="s">
        <v>176</v>
      </c>
      <c r="D10" s="166" t="s">
        <v>172</v>
      </c>
      <c r="E10" s="167">
        <v>1</v>
      </c>
      <c r="F10" s="168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7">
        <v>0</v>
      </c>
      <c r="O10" s="167">
        <f t="shared" si="4"/>
        <v>0</v>
      </c>
      <c r="P10" s="167">
        <v>0</v>
      </c>
      <c r="Q10" s="167">
        <f t="shared" si="5"/>
        <v>0</v>
      </c>
      <c r="R10" s="169"/>
      <c r="S10" s="169" t="s">
        <v>173</v>
      </c>
      <c r="T10" s="170" t="s">
        <v>174</v>
      </c>
      <c r="U10" s="156">
        <v>0</v>
      </c>
      <c r="V10" s="156">
        <f t="shared" si="6"/>
        <v>0</v>
      </c>
      <c r="W10" s="156"/>
      <c r="X10" s="156" t="s">
        <v>114</v>
      </c>
      <c r="Y10" s="156" t="s">
        <v>115</v>
      </c>
      <c r="Z10" s="146"/>
      <c r="AA10" s="146"/>
      <c r="AB10" s="146"/>
      <c r="AC10" s="146"/>
      <c r="AD10" s="146"/>
      <c r="AE10" s="146"/>
      <c r="AF10" s="146"/>
      <c r="AG10" s="146" t="s">
        <v>116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4">
        <v>3</v>
      </c>
      <c r="B11" s="165" t="s">
        <v>177</v>
      </c>
      <c r="C11" s="172" t="s">
        <v>178</v>
      </c>
      <c r="D11" s="166" t="s">
        <v>172</v>
      </c>
      <c r="E11" s="167">
        <v>1</v>
      </c>
      <c r="F11" s="168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7">
        <v>0</v>
      </c>
      <c r="O11" s="167">
        <f t="shared" si="4"/>
        <v>0</v>
      </c>
      <c r="P11" s="167">
        <v>0</v>
      </c>
      <c r="Q11" s="167">
        <f t="shared" si="5"/>
        <v>0</v>
      </c>
      <c r="R11" s="169"/>
      <c r="S11" s="169" t="s">
        <v>173</v>
      </c>
      <c r="T11" s="170" t="s">
        <v>174</v>
      </c>
      <c r="U11" s="156">
        <v>0</v>
      </c>
      <c r="V11" s="156">
        <f t="shared" si="6"/>
        <v>0</v>
      </c>
      <c r="W11" s="156"/>
      <c r="X11" s="156" t="s">
        <v>114</v>
      </c>
      <c r="Y11" s="156" t="s">
        <v>115</v>
      </c>
      <c r="Z11" s="146"/>
      <c r="AA11" s="146"/>
      <c r="AB11" s="146"/>
      <c r="AC11" s="146"/>
      <c r="AD11" s="146"/>
      <c r="AE11" s="146"/>
      <c r="AF11" s="146"/>
      <c r="AG11" s="146" t="s">
        <v>116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4">
        <v>4</v>
      </c>
      <c r="B12" s="165" t="s">
        <v>179</v>
      </c>
      <c r="C12" s="172" t="s">
        <v>180</v>
      </c>
      <c r="D12" s="166" t="s">
        <v>172</v>
      </c>
      <c r="E12" s="167">
        <v>1</v>
      </c>
      <c r="F12" s="168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7">
        <v>0</v>
      </c>
      <c r="O12" s="167">
        <f t="shared" si="4"/>
        <v>0</v>
      </c>
      <c r="P12" s="167">
        <v>0</v>
      </c>
      <c r="Q12" s="167">
        <f t="shared" si="5"/>
        <v>0</v>
      </c>
      <c r="R12" s="169"/>
      <c r="S12" s="169" t="s">
        <v>173</v>
      </c>
      <c r="T12" s="170" t="s">
        <v>174</v>
      </c>
      <c r="U12" s="156">
        <v>0</v>
      </c>
      <c r="V12" s="156">
        <f t="shared" si="6"/>
        <v>0</v>
      </c>
      <c r="W12" s="156"/>
      <c r="X12" s="156" t="s">
        <v>114</v>
      </c>
      <c r="Y12" s="156" t="s">
        <v>115</v>
      </c>
      <c r="Z12" s="146"/>
      <c r="AA12" s="146"/>
      <c r="AB12" s="146"/>
      <c r="AC12" s="146"/>
      <c r="AD12" s="146"/>
      <c r="AE12" s="146"/>
      <c r="AF12" s="146"/>
      <c r="AG12" s="146" t="s">
        <v>116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4">
        <v>5</v>
      </c>
      <c r="B13" s="165" t="s">
        <v>47</v>
      </c>
      <c r="C13" s="172" t="s">
        <v>181</v>
      </c>
      <c r="D13" s="166" t="s">
        <v>182</v>
      </c>
      <c r="E13" s="167">
        <v>1</v>
      </c>
      <c r="F13" s="168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7">
        <v>0</v>
      </c>
      <c r="O13" s="167">
        <f t="shared" si="4"/>
        <v>0</v>
      </c>
      <c r="P13" s="167">
        <v>0</v>
      </c>
      <c r="Q13" s="167">
        <f t="shared" si="5"/>
        <v>0</v>
      </c>
      <c r="R13" s="169"/>
      <c r="S13" s="169" t="s">
        <v>173</v>
      </c>
      <c r="T13" s="170" t="s">
        <v>174</v>
      </c>
      <c r="U13" s="156">
        <v>0</v>
      </c>
      <c r="V13" s="156">
        <f t="shared" si="6"/>
        <v>0</v>
      </c>
      <c r="W13" s="156"/>
      <c r="X13" s="156" t="s">
        <v>114</v>
      </c>
      <c r="Y13" s="156" t="s">
        <v>115</v>
      </c>
      <c r="Z13" s="146"/>
      <c r="AA13" s="146"/>
      <c r="AB13" s="146"/>
      <c r="AC13" s="146"/>
      <c r="AD13" s="146"/>
      <c r="AE13" s="146"/>
      <c r="AF13" s="146"/>
      <c r="AG13" s="146" t="s">
        <v>116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4">
        <v>6</v>
      </c>
      <c r="B14" s="165" t="s">
        <v>50</v>
      </c>
      <c r="C14" s="172" t="s">
        <v>183</v>
      </c>
      <c r="D14" s="166" t="s">
        <v>182</v>
      </c>
      <c r="E14" s="167">
        <v>1</v>
      </c>
      <c r="F14" s="168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7">
        <v>0</v>
      </c>
      <c r="O14" s="167">
        <f t="shared" si="4"/>
        <v>0</v>
      </c>
      <c r="P14" s="167">
        <v>0</v>
      </c>
      <c r="Q14" s="167">
        <f t="shared" si="5"/>
        <v>0</v>
      </c>
      <c r="R14" s="169"/>
      <c r="S14" s="169" t="s">
        <v>173</v>
      </c>
      <c r="T14" s="170" t="s">
        <v>174</v>
      </c>
      <c r="U14" s="156">
        <v>0</v>
      </c>
      <c r="V14" s="156">
        <f t="shared" si="6"/>
        <v>0</v>
      </c>
      <c r="W14" s="156"/>
      <c r="X14" s="156" t="s">
        <v>114</v>
      </c>
      <c r="Y14" s="156" t="s">
        <v>115</v>
      </c>
      <c r="Z14" s="146"/>
      <c r="AA14" s="146"/>
      <c r="AB14" s="146"/>
      <c r="AC14" s="146"/>
      <c r="AD14" s="146"/>
      <c r="AE14" s="146"/>
      <c r="AF14" s="146"/>
      <c r="AG14" s="146" t="s">
        <v>116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>
      <c r="A15" s="149" t="s">
        <v>107</v>
      </c>
      <c r="B15" s="150" t="s">
        <v>79</v>
      </c>
      <c r="C15" s="171" t="s">
        <v>28</v>
      </c>
      <c r="D15" s="160"/>
      <c r="E15" s="161"/>
      <c r="F15" s="162"/>
      <c r="G15" s="162">
        <f>SUMIF(AG16:AG19,"&lt;&gt;NOR",G16:G19)</f>
        <v>0</v>
      </c>
      <c r="H15" s="162"/>
      <c r="I15" s="162">
        <f>SUM(I16:I19)</f>
        <v>0</v>
      </c>
      <c r="J15" s="162"/>
      <c r="K15" s="162">
        <f>SUM(K16:K19)</f>
        <v>0</v>
      </c>
      <c r="L15" s="162"/>
      <c r="M15" s="162">
        <f>SUM(M16:M19)</f>
        <v>0</v>
      </c>
      <c r="N15" s="161"/>
      <c r="O15" s="161">
        <f>SUM(O16:O19)</f>
        <v>0</v>
      </c>
      <c r="P15" s="161"/>
      <c r="Q15" s="161">
        <f>SUM(Q16:Q19)</f>
        <v>0</v>
      </c>
      <c r="R15" s="162"/>
      <c r="S15" s="162"/>
      <c r="T15" s="163"/>
      <c r="U15" s="159"/>
      <c r="V15" s="159">
        <f>SUM(V16:V19)</f>
        <v>0</v>
      </c>
      <c r="W15" s="159"/>
      <c r="X15" s="159"/>
      <c r="Y15" s="159"/>
      <c r="AG15" t="s">
        <v>108</v>
      </c>
    </row>
    <row r="16" spans="1:60" outlineLevel="1">
      <c r="A16" s="164">
        <v>7</v>
      </c>
      <c r="B16" s="165" t="s">
        <v>52</v>
      </c>
      <c r="C16" s="172" t="s">
        <v>184</v>
      </c>
      <c r="D16" s="166" t="s">
        <v>185</v>
      </c>
      <c r="E16" s="167">
        <v>1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7">
        <v>0</v>
      </c>
      <c r="O16" s="167">
        <f>ROUND(E16*N16,2)</f>
        <v>0</v>
      </c>
      <c r="P16" s="167">
        <v>0</v>
      </c>
      <c r="Q16" s="167">
        <f>ROUND(E16*P16,2)</f>
        <v>0</v>
      </c>
      <c r="R16" s="169"/>
      <c r="S16" s="169" t="s">
        <v>173</v>
      </c>
      <c r="T16" s="170" t="s">
        <v>174</v>
      </c>
      <c r="U16" s="156">
        <v>0</v>
      </c>
      <c r="V16" s="156">
        <f>ROUND(E16*U16,2)</f>
        <v>0</v>
      </c>
      <c r="W16" s="156"/>
      <c r="X16" s="156" t="s">
        <v>114</v>
      </c>
      <c r="Y16" s="156" t="s">
        <v>115</v>
      </c>
      <c r="Z16" s="146"/>
      <c r="AA16" s="146"/>
      <c r="AB16" s="146"/>
      <c r="AC16" s="146"/>
      <c r="AD16" s="146"/>
      <c r="AE16" s="146"/>
      <c r="AF16" s="146"/>
      <c r="AG16" s="146" t="s">
        <v>116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64">
        <v>8</v>
      </c>
      <c r="B17" s="165" t="s">
        <v>186</v>
      </c>
      <c r="C17" s="172" t="s">
        <v>187</v>
      </c>
      <c r="D17" s="166" t="s">
        <v>185</v>
      </c>
      <c r="E17" s="167">
        <v>1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7">
        <v>0</v>
      </c>
      <c r="O17" s="167">
        <f>ROUND(E17*N17,2)</f>
        <v>0</v>
      </c>
      <c r="P17" s="167">
        <v>0</v>
      </c>
      <c r="Q17" s="167">
        <f>ROUND(E17*P17,2)</f>
        <v>0</v>
      </c>
      <c r="R17" s="169"/>
      <c r="S17" s="169" t="s">
        <v>173</v>
      </c>
      <c r="T17" s="170" t="s">
        <v>174</v>
      </c>
      <c r="U17" s="156">
        <v>0</v>
      </c>
      <c r="V17" s="156">
        <f>ROUND(E17*U17,2)</f>
        <v>0</v>
      </c>
      <c r="W17" s="156"/>
      <c r="X17" s="156" t="s">
        <v>114</v>
      </c>
      <c r="Y17" s="156" t="s">
        <v>115</v>
      </c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64">
        <v>9</v>
      </c>
      <c r="B18" s="165" t="s">
        <v>188</v>
      </c>
      <c r="C18" s="172" t="s">
        <v>189</v>
      </c>
      <c r="D18" s="166" t="s">
        <v>185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7">
        <v>0</v>
      </c>
      <c r="O18" s="167">
        <f>ROUND(E18*N18,2)</f>
        <v>0</v>
      </c>
      <c r="P18" s="167">
        <v>0</v>
      </c>
      <c r="Q18" s="167">
        <f>ROUND(E18*P18,2)</f>
        <v>0</v>
      </c>
      <c r="R18" s="169"/>
      <c r="S18" s="169" t="s">
        <v>173</v>
      </c>
      <c r="T18" s="170" t="s">
        <v>174</v>
      </c>
      <c r="U18" s="156">
        <v>0</v>
      </c>
      <c r="V18" s="156">
        <f>ROUND(E18*U18,2)</f>
        <v>0</v>
      </c>
      <c r="W18" s="156"/>
      <c r="X18" s="156" t="s">
        <v>114</v>
      </c>
      <c r="Y18" s="156" t="s">
        <v>115</v>
      </c>
      <c r="Z18" s="146"/>
      <c r="AA18" s="146"/>
      <c r="AB18" s="146"/>
      <c r="AC18" s="146"/>
      <c r="AD18" s="146"/>
      <c r="AE18" s="146"/>
      <c r="AF18" s="146"/>
      <c r="AG18" s="146" t="s">
        <v>116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64">
        <v>10</v>
      </c>
      <c r="B19" s="165" t="s">
        <v>190</v>
      </c>
      <c r="C19" s="172" t="s">
        <v>191</v>
      </c>
      <c r="D19" s="166" t="s">
        <v>185</v>
      </c>
      <c r="E19" s="167">
        <v>1</v>
      </c>
      <c r="F19" s="168"/>
      <c r="G19" s="169">
        <f>ROUND(E19*F19,2)</f>
        <v>0</v>
      </c>
      <c r="H19" s="168"/>
      <c r="I19" s="169">
        <f>ROUND(E19*H19,2)</f>
        <v>0</v>
      </c>
      <c r="J19" s="168"/>
      <c r="K19" s="169">
        <f>ROUND(E19*J19,2)</f>
        <v>0</v>
      </c>
      <c r="L19" s="169">
        <v>21</v>
      </c>
      <c r="M19" s="169">
        <f>G19*(1+L19/100)</f>
        <v>0</v>
      </c>
      <c r="N19" s="167">
        <v>0</v>
      </c>
      <c r="O19" s="167">
        <f>ROUND(E19*N19,2)</f>
        <v>0</v>
      </c>
      <c r="P19" s="167">
        <v>0</v>
      </c>
      <c r="Q19" s="167">
        <f>ROUND(E19*P19,2)</f>
        <v>0</v>
      </c>
      <c r="R19" s="169"/>
      <c r="S19" s="169" t="s">
        <v>173</v>
      </c>
      <c r="T19" s="170" t="s">
        <v>174</v>
      </c>
      <c r="U19" s="156">
        <v>0</v>
      </c>
      <c r="V19" s="156">
        <f>ROUND(E19*U19,2)</f>
        <v>0</v>
      </c>
      <c r="W19" s="156"/>
      <c r="X19" s="156" t="s">
        <v>114</v>
      </c>
      <c r="Y19" s="156" t="s">
        <v>115</v>
      </c>
      <c r="Z19" s="146"/>
      <c r="AA19" s="146"/>
      <c r="AB19" s="146"/>
      <c r="AC19" s="146"/>
      <c r="AD19" s="146"/>
      <c r="AE19" s="146"/>
      <c r="AF19" s="146"/>
      <c r="AG19" s="146" t="s">
        <v>116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>
      <c r="A20" s="3"/>
      <c r="B20" s="4"/>
      <c r="C20" s="174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93</v>
      </c>
    </row>
    <row r="21" spans="1:60">
      <c r="A21" s="149"/>
      <c r="B21" s="150" t="s">
        <v>29</v>
      </c>
      <c r="C21" s="171"/>
      <c r="D21" s="151"/>
      <c r="E21" s="152"/>
      <c r="F21" s="152"/>
      <c r="G21" s="163">
        <f>G8+G15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155</v>
      </c>
    </row>
    <row r="22" spans="1:60">
      <c r="C22" s="175"/>
      <c r="D22" s="10"/>
      <c r="AG22" t="s">
        <v>156</v>
      </c>
    </row>
    <row r="23" spans="1:60">
      <c r="D23" s="10"/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2 1 Pol</vt:lpstr>
      <vt:lpstr>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'2 1 Pol'!Názvy_tisku</vt:lpstr>
      <vt:lpstr>'3 1 Pol'!Názvy_tisku</vt:lpstr>
      <vt:lpstr>oadresa</vt:lpstr>
      <vt:lpstr>Stavba!Objednatel</vt:lpstr>
      <vt:lpstr>Stavba!Objekt</vt:lpstr>
      <vt:lpstr>'1 1 Pol'!Oblast_tisku</vt:lpstr>
      <vt:lpstr>'2 1 Pol'!Oblast_tisku</vt:lpstr>
      <vt:lpstr>'3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2024-08-10T10:37:21Z</dcterms:modified>
</cp:coreProperties>
</file>